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925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Usuario\Desktop\12. ETAPA DE PROYECTO\12.2 DOCUMENTOS\12.2.7 Presupuesto de Equipos\"/>
    </mc:Choice>
  </mc:AlternateContent>
  <xr:revisionPtr revIDLastSave="0" documentId="13_ncr:1_{30505DBC-E081-467B-9A18-C5ED2847C76A}" xr6:coauthVersionLast="47" xr6:coauthVersionMax="47" xr10:uidLastSave="{00000000-0000-0000-0000-000000000000}"/>
  <bookViews>
    <workbookView xWindow="-110" yWindow="-110" windowWidth="38620" windowHeight="21220" tabRatio="707" firstSheet="6" activeTab="6" xr2:uid="{00000000-000D-0000-FFFF-FFFF00000000}"/>
  </bookViews>
  <sheets>
    <sheet name="N° pers. requeriran trasl." sheetId="25" state="hidden" r:id="rId1"/>
    <sheet name="N| Pers. uso medio transp." sheetId="27" state="hidden" r:id="rId2"/>
    <sheet name="Costo tiempo trasl." sheetId="26" state="hidden" r:id="rId3"/>
    <sheet name="Costo tiempo espera C. salud" sheetId="24" state="hidden" r:id="rId4"/>
    <sheet name="Costo total por transp. de usua" sheetId="30" state="hidden" r:id="rId5"/>
    <sheet name="Costo total usuario" sheetId="31" state="hidden" r:id="rId6"/>
    <sheet name="PP Equipos" sheetId="36" r:id="rId7"/>
  </sheets>
  <externalReferences>
    <externalReference r:id="rId8"/>
  </externalReferences>
  <definedNames>
    <definedName name="_xlnm._FilterDatabase" localSheetId="6" hidden="1">'PP Equipos'!$B$10:$R$606</definedName>
    <definedName name="_xlnm.Print_Area" localSheetId="6">'PP Equipos'!$B$1:$R$614</definedName>
    <definedName name="Beg_Bal">#REF!</definedName>
    <definedName name="Data">#REF!</definedName>
    <definedName name="End_Bal">#REF!</definedName>
    <definedName name="erere">#REF!</definedName>
    <definedName name="Extra_Pay">#REF!</definedName>
    <definedName name="factor1">'PP Equipos'!$J$6</definedName>
    <definedName name="Full_Print">#REF!</definedName>
    <definedName name="Graficos">IF([1]!Values_Entered,Header_Row+[1]!Number_of_Payments,Header_Row)</definedName>
    <definedName name="Header_Row">ROW(#REF!)</definedName>
    <definedName name="Int">#REF!</definedName>
    <definedName name="Interest_Rate">#REF!</definedName>
    <definedName name="Last_Row">IF([1]!Values_Entered,Header_Row+[1]!Number_of_Payments,Header_Row)</definedName>
    <definedName name="Loan_Amount">#REF!</definedName>
    <definedName name="Loan_Start">#REF!</definedName>
    <definedName name="Loan_Years">#REF!</definedName>
    <definedName name="Num_Pmt_Per_Year">#REF!</definedName>
    <definedName name="Number_of_Payments">MATCH(0.01,End_Bal,-1)+1</definedName>
    <definedName name="Pay_Date">#REF!</definedName>
    <definedName name="Pay_Num">#REF!</definedName>
    <definedName name="Payment_Date">DATE(YEAR(Loan_Start),MONTH(Loan_Start)+Payment_Number,DAY(Loan_Start))</definedName>
    <definedName name="Princ">#REF!</definedName>
    <definedName name="Print_Area_Reset">OFFSET(Full_Print,0,0,Last_Row)</definedName>
    <definedName name="Sched_Pay">#REF!</definedName>
    <definedName name="Scheduled_Extra_Payments">#REF!</definedName>
    <definedName name="Scheduled_Interest_Rate">#REF!</definedName>
    <definedName name="Scheduled_Monthly_Payment">#REF!</definedName>
    <definedName name="Total_Interest">#REF!</definedName>
    <definedName name="Total_Pay">#REF!</definedName>
    <definedName name="Total_Payment">Scheduled_Payment+Extra_Payment</definedName>
    <definedName name="ufhoy">'PP Equipos'!$G$6</definedName>
    <definedName name="uforig">'PP Equipos'!$D$6</definedName>
    <definedName name="Values_Entered">IF(Loan_Amount*Interest_Rate*Loan_Years*Loan_Start&gt;0,1,0)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331" i="36" l="1"/>
  <c r="G330" i="36"/>
  <c r="G329" i="36"/>
  <c r="Q360" i="36" l="1"/>
  <c r="G368" i="36"/>
  <c r="G369" i="36"/>
  <c r="G367" i="36"/>
  <c r="Q394" i="36"/>
  <c r="Q393" i="36"/>
  <c r="G443" i="36"/>
  <c r="G444" i="36"/>
  <c r="G445" i="36"/>
  <c r="G446" i="36"/>
  <c r="Q446" i="36" s="1"/>
  <c r="G447" i="36"/>
  <c r="Q447" i="36" s="1"/>
  <c r="G448" i="36"/>
  <c r="G449" i="36"/>
  <c r="G450" i="36"/>
  <c r="G451" i="36"/>
  <c r="G452" i="36"/>
  <c r="G442" i="36"/>
  <c r="G461" i="36"/>
  <c r="G571" i="36"/>
  <c r="Q571" i="36" s="1"/>
  <c r="G579" i="36"/>
  <c r="G578" i="36"/>
  <c r="G597" i="36"/>
  <c r="Q597" i="36" s="1"/>
  <c r="G589" i="36"/>
  <c r="Q589" i="36" s="1"/>
  <c r="Q461" i="36" l="1"/>
  <c r="G572" i="36"/>
  <c r="Q325" i="36"/>
  <c r="Q324" i="36"/>
  <c r="Q323" i="36"/>
  <c r="Q322" i="36"/>
  <c r="Q321" i="36"/>
  <c r="Q320" i="36"/>
  <c r="Q319" i="36"/>
  <c r="Q318" i="36"/>
  <c r="Q317" i="36"/>
  <c r="Q316" i="36"/>
  <c r="Q315" i="36"/>
  <c r="Q314" i="36"/>
  <c r="Q313" i="36"/>
  <c r="Q312" i="36"/>
  <c r="Q311" i="36"/>
  <c r="Q310" i="36"/>
  <c r="Q309" i="36"/>
  <c r="Q308" i="36"/>
  <c r="Q307" i="36"/>
  <c r="Q306" i="36"/>
  <c r="Q305" i="36"/>
  <c r="Q304" i="36"/>
  <c r="Q303" i="36"/>
  <c r="Q302" i="36"/>
  <c r="Q301" i="36"/>
  <c r="Q331" i="36"/>
  <c r="Q330" i="36"/>
  <c r="Q329" i="36"/>
  <c r="Q348" i="36"/>
  <c r="Q347" i="36"/>
  <c r="Q346" i="36"/>
  <c r="Q345" i="36"/>
  <c r="Q344" i="36"/>
  <c r="Q343" i="36"/>
  <c r="Q342" i="36"/>
  <c r="Q341" i="36"/>
  <c r="Q340" i="36"/>
  <c r="Q339" i="36"/>
  <c r="Q338" i="36"/>
  <c r="Q337" i="36"/>
  <c r="Q336" i="36"/>
  <c r="Q335" i="36"/>
  <c r="Q363" i="36"/>
  <c r="Q362" i="36"/>
  <c r="Q361" i="36"/>
  <c r="Q359" i="36"/>
  <c r="Q358" i="36"/>
  <c r="Q369" i="36"/>
  <c r="Q368" i="36"/>
  <c r="Q367" i="36"/>
  <c r="Q377" i="36"/>
  <c r="Q376" i="36"/>
  <c r="Q375" i="36"/>
  <c r="Q374" i="36"/>
  <c r="Q387" i="36"/>
  <c r="Q388" i="36"/>
  <c r="Q389" i="36"/>
  <c r="Q396" i="36"/>
  <c r="Q397" i="36"/>
  <c r="Q429" i="36"/>
  <c r="Q430" i="36"/>
  <c r="Q431" i="36"/>
  <c r="Q432" i="36"/>
  <c r="Q433" i="36"/>
  <c r="Q434" i="36"/>
  <c r="Q435" i="36"/>
  <c r="Q443" i="36"/>
  <c r="Q444" i="36"/>
  <c r="Q445" i="36"/>
  <c r="Q448" i="36"/>
  <c r="Q449" i="36"/>
  <c r="Q450" i="36"/>
  <c r="Q451" i="36"/>
  <c r="Q452" i="36"/>
  <c r="Q605" i="36"/>
  <c r="Q604" i="36"/>
  <c r="Q603" i="36"/>
  <c r="Q584" i="36"/>
  <c r="Q583" i="36"/>
  <c r="Q579" i="36"/>
  <c r="Q578" i="36"/>
  <c r="Q573" i="36"/>
  <c r="Q572" i="36"/>
  <c r="Q570" i="36"/>
  <c r="Q559" i="36"/>
  <c r="Q558" i="36"/>
  <c r="Q557" i="36"/>
  <c r="Q550" i="36"/>
  <c r="Q549" i="36"/>
  <c r="Q548" i="36"/>
  <c r="Q547" i="36"/>
  <c r="Q546" i="36"/>
  <c r="Q545" i="36"/>
  <c r="Q541" i="36"/>
  <c r="Q540" i="36"/>
  <c r="Q539" i="36"/>
  <c r="Q538" i="36"/>
  <c r="Q537" i="36"/>
  <c r="Q536" i="36"/>
  <c r="Q532" i="36"/>
  <c r="Q531" i="36"/>
  <c r="Q530" i="36"/>
  <c r="Q529" i="36"/>
  <c r="Q528" i="36"/>
  <c r="Q527" i="36"/>
  <c r="Q523" i="36"/>
  <c r="Q488" i="36"/>
  <c r="Q487" i="36"/>
  <c r="Q483" i="36"/>
  <c r="Q482" i="36"/>
  <c r="Q481" i="36"/>
  <c r="Q480" i="36"/>
  <c r="Q479" i="36"/>
  <c r="Q463" i="36"/>
  <c r="Q462" i="36"/>
  <c r="Q460" i="36"/>
  <c r="Q459" i="36"/>
  <c r="Q458" i="36"/>
  <c r="Q442" i="36"/>
  <c r="Q437" i="36"/>
  <c r="Q428" i="36"/>
  <c r="Q395" i="36"/>
  <c r="Q386" i="36"/>
  <c r="Q382" i="36"/>
  <c r="Q373" i="36"/>
  <c r="Q354" i="36"/>
  <c r="Q281" i="36"/>
  <c r="Q282" i="36"/>
  <c r="Q283" i="36"/>
  <c r="Q284" i="36"/>
  <c r="Q286" i="36"/>
  <c r="Q287" i="36"/>
  <c r="Q288" i="36"/>
  <c r="Q289" i="36"/>
  <c r="Q290" i="36"/>
  <c r="Q280" i="36"/>
  <c r="Q161" i="36"/>
  <c r="Q173" i="36"/>
  <c r="Q174" i="36"/>
  <c r="Q175" i="36"/>
  <c r="Q176" i="36"/>
  <c r="Q177" i="36"/>
  <c r="Q178" i="36"/>
  <c r="Q179" i="36"/>
  <c r="Q180" i="36"/>
  <c r="Q172" i="36"/>
  <c r="Q184" i="36"/>
  <c r="Q185" i="36"/>
  <c r="Q186" i="36"/>
  <c r="Q187" i="36"/>
  <c r="Q189" i="36"/>
  <c r="Q190" i="36"/>
  <c r="Q191" i="36"/>
  <c r="Q192" i="36"/>
  <c r="Q193" i="36"/>
  <c r="Q194" i="36"/>
  <c r="Q195" i="36"/>
  <c r="Q196" i="36"/>
  <c r="Q197" i="36"/>
  <c r="Q198" i="36"/>
  <c r="Q199" i="36"/>
  <c r="Q200" i="36"/>
  <c r="Q201" i="36"/>
  <c r="Q202" i="36"/>
  <c r="Q203" i="36"/>
  <c r="Q204" i="36"/>
  <c r="Q188" i="36"/>
  <c r="Q218" i="36"/>
  <c r="Q219" i="36"/>
  <c r="Q220" i="36"/>
  <c r="Q221" i="36"/>
  <c r="Q222" i="36"/>
  <c r="Q223" i="36"/>
  <c r="Q224" i="36"/>
  <c r="Q225" i="36"/>
  <c r="Q226" i="36"/>
  <c r="Q227" i="36"/>
  <c r="Q228" i="36"/>
  <c r="Q229" i="36"/>
  <c r="Q230" i="36"/>
  <c r="Q231" i="36"/>
  <c r="Q232" i="36"/>
  <c r="Q233" i="36"/>
  <c r="Q234" i="36"/>
  <c r="Q217" i="36"/>
  <c r="Q239" i="36"/>
  <c r="Q240" i="36"/>
  <c r="Q241" i="36"/>
  <c r="Q242" i="36"/>
  <c r="Q243" i="36"/>
  <c r="Q244" i="36"/>
  <c r="Q245" i="36"/>
  <c r="Q238" i="36"/>
  <c r="Q150" i="36"/>
  <c r="Q123" i="36"/>
  <c r="Q124" i="36"/>
  <c r="Q125" i="36"/>
  <c r="Q126" i="36"/>
  <c r="Q127" i="36"/>
  <c r="Q128" i="36"/>
  <c r="Q129" i="36"/>
  <c r="Q130" i="36"/>
  <c r="Q131" i="36"/>
  <c r="Q132" i="36"/>
  <c r="Q133" i="36"/>
  <c r="Q122" i="36"/>
  <c r="Q110" i="36"/>
  <c r="Q111" i="36"/>
  <c r="Q112" i="36"/>
  <c r="Q113" i="36"/>
  <c r="Q114" i="36"/>
  <c r="Q115" i="36"/>
  <c r="Q116" i="36"/>
  <c r="K117" i="36"/>
  <c r="N117" i="36" s="1"/>
  <c r="L117" i="36"/>
  <c r="O117" i="36" s="1"/>
  <c r="M117" i="36"/>
  <c r="Q117" i="36"/>
  <c r="Q107" i="36"/>
  <c r="Q108" i="36"/>
  <c r="Q99" i="36"/>
  <c r="Q100" i="36"/>
  <c r="Q101" i="36"/>
  <c r="Q102" i="36"/>
  <c r="Q88" i="36"/>
  <c r="Q89" i="36"/>
  <c r="Q90" i="36"/>
  <c r="Q98" i="36"/>
  <c r="Q87" i="36"/>
  <c r="Q73" i="36"/>
  <c r="Q74" i="36"/>
  <c r="Q75" i="36"/>
  <c r="Q76" i="36"/>
  <c r="Q77" i="36"/>
  <c r="Q78" i="36"/>
  <c r="Q79" i="36"/>
  <c r="K80" i="36"/>
  <c r="N80" i="36" s="1"/>
  <c r="L80" i="36"/>
  <c r="O80" i="36" s="1"/>
  <c r="M80" i="36"/>
  <c r="Q80" i="36"/>
  <c r="Q81" i="36"/>
  <c r="Q82" i="36"/>
  <c r="Q64" i="36"/>
  <c r="Q65" i="36"/>
  <c r="Q66" i="36"/>
  <c r="Q67" i="36"/>
  <c r="Q68" i="36"/>
  <c r="G293" i="36" l="1"/>
  <c r="Q293" i="36" s="1"/>
  <c r="G294" i="36"/>
  <c r="Q294" i="36" s="1"/>
  <c r="G295" i="36"/>
  <c r="Q295" i="36" s="1"/>
  <c r="G296" i="36"/>
  <c r="Q296" i="36" s="1"/>
  <c r="G297" i="36"/>
  <c r="Q297" i="36" s="1"/>
  <c r="G292" i="36"/>
  <c r="Q292" i="36" s="1"/>
  <c r="G403" i="36"/>
  <c r="Q403" i="36" s="1"/>
  <c r="G404" i="36"/>
  <c r="Q404" i="36" s="1"/>
  <c r="G405" i="36"/>
  <c r="Q405" i="36" s="1"/>
  <c r="G406" i="36"/>
  <c r="Q406" i="36" s="1"/>
  <c r="G407" i="36"/>
  <c r="Q407" i="36" s="1"/>
  <c r="G408" i="36"/>
  <c r="Q408" i="36" s="1"/>
  <c r="G409" i="36"/>
  <c r="Q409" i="36" s="1"/>
  <c r="G410" i="36"/>
  <c r="Q410" i="36" s="1"/>
  <c r="G411" i="36"/>
  <c r="Q411" i="36" s="1"/>
  <c r="G412" i="36"/>
  <c r="Q412" i="36" s="1"/>
  <c r="G413" i="36"/>
  <c r="Q413" i="36" s="1"/>
  <c r="G414" i="36"/>
  <c r="Q414" i="36" s="1"/>
  <c r="G415" i="36"/>
  <c r="Q415" i="36" s="1"/>
  <c r="G416" i="36"/>
  <c r="Q416" i="36" s="1"/>
  <c r="G417" i="36"/>
  <c r="Q417" i="36" s="1"/>
  <c r="G418" i="36"/>
  <c r="Q418" i="36" s="1"/>
  <c r="G419" i="36"/>
  <c r="Q419" i="36" s="1"/>
  <c r="G420" i="36"/>
  <c r="Q420" i="36" s="1"/>
  <c r="G421" i="36"/>
  <c r="Q421" i="36" s="1"/>
  <c r="G422" i="36"/>
  <c r="Q422" i="36" s="1"/>
  <c r="G423" i="36"/>
  <c r="Q423" i="36" s="1"/>
  <c r="G424" i="36"/>
  <c r="Q424" i="36" s="1"/>
  <c r="G425" i="36"/>
  <c r="Q425" i="36" s="1"/>
  <c r="G402" i="36"/>
  <c r="G468" i="36"/>
  <c r="Q468" i="36" s="1"/>
  <c r="G469" i="36"/>
  <c r="Q469" i="36" s="1"/>
  <c r="G470" i="36"/>
  <c r="Q470" i="36" s="1"/>
  <c r="G471" i="36"/>
  <c r="Q471" i="36" s="1"/>
  <c r="G472" i="36"/>
  <c r="Q472" i="36" s="1"/>
  <c r="G473" i="36"/>
  <c r="Q473" i="36" s="1"/>
  <c r="G474" i="36"/>
  <c r="Q474" i="36" s="1"/>
  <c r="G467" i="36"/>
  <c r="Q467" i="36" s="1"/>
  <c r="G478" i="36"/>
  <c r="G493" i="36"/>
  <c r="Q493" i="36" s="1"/>
  <c r="G494" i="36"/>
  <c r="Q494" i="36" s="1"/>
  <c r="G495" i="36"/>
  <c r="Q495" i="36" s="1"/>
  <c r="G496" i="36"/>
  <c r="Q496" i="36" s="1"/>
  <c r="G497" i="36"/>
  <c r="Q497" i="36" s="1"/>
  <c r="G492" i="36"/>
  <c r="Q492" i="36" s="1"/>
  <c r="G502" i="36"/>
  <c r="G501" i="36"/>
  <c r="G508" i="36"/>
  <c r="G509" i="36"/>
  <c r="G510" i="36"/>
  <c r="G511" i="36"/>
  <c r="G512" i="36"/>
  <c r="G507" i="36"/>
  <c r="G517" i="36"/>
  <c r="Q517" i="36" s="1"/>
  <c r="G518" i="36"/>
  <c r="Q518" i="36" s="1"/>
  <c r="G519" i="36"/>
  <c r="Q519" i="36" s="1"/>
  <c r="G516" i="36"/>
  <c r="Q516" i="36" s="1"/>
  <c r="G555" i="36"/>
  <c r="G556" i="36"/>
  <c r="G554" i="36"/>
  <c r="G563" i="36"/>
  <c r="G564" i="36"/>
  <c r="G565" i="36"/>
  <c r="G566" i="36"/>
  <c r="G588" i="36"/>
  <c r="G590" i="36"/>
  <c r="G591" i="36"/>
  <c r="G592" i="36"/>
  <c r="G596" i="36"/>
  <c r="G598" i="36"/>
  <c r="G599" i="36"/>
  <c r="Q264" i="36"/>
  <c r="Q265" i="36"/>
  <c r="Q266" i="36"/>
  <c r="Q267" i="36"/>
  <c r="Q268" i="36"/>
  <c r="Q269" i="36"/>
  <c r="Q270" i="36"/>
  <c r="Q271" i="36"/>
  <c r="Q272" i="36"/>
  <c r="Q273" i="36"/>
  <c r="Q274" i="36"/>
  <c r="Q275" i="36"/>
  <c r="Q276" i="36"/>
  <c r="Q508" i="36" l="1"/>
  <c r="Q566" i="36"/>
  <c r="Q512" i="36"/>
  <c r="Q591" i="36"/>
  <c r="Q565" i="36"/>
  <c r="Q556" i="36"/>
  <c r="Q511" i="36"/>
  <c r="Q501" i="36"/>
  <c r="Q478" i="36"/>
  <c r="Q592" i="36"/>
  <c r="Q554" i="36"/>
  <c r="Q599" i="36"/>
  <c r="Q598" i="36"/>
  <c r="Q590" i="36"/>
  <c r="Q564" i="36"/>
  <c r="Q555" i="36"/>
  <c r="Q510" i="36"/>
  <c r="Q502" i="36"/>
  <c r="Q402" i="36"/>
  <c r="Q596" i="36"/>
  <c r="Q588" i="36"/>
  <c r="Q563" i="36"/>
  <c r="Q507" i="36"/>
  <c r="Q509" i="36"/>
  <c r="Q209" i="36"/>
  <c r="Q210" i="36"/>
  <c r="Q211" i="36"/>
  <c r="Q212" i="36"/>
  <c r="Q213" i="36"/>
  <c r="G260" i="36"/>
  <c r="G259" i="36"/>
  <c r="G258" i="36"/>
  <c r="G249" i="36"/>
  <c r="Q249" i="36" s="1"/>
  <c r="G250" i="36"/>
  <c r="Q250" i="36" s="1"/>
  <c r="Q138" i="36"/>
  <c r="Q260" i="36" l="1"/>
  <c r="Q258" i="36"/>
  <c r="Q259" i="36"/>
  <c r="G34" i="36"/>
  <c r="G16" i="36"/>
  <c r="J6" i="36"/>
  <c r="J360" i="36" l="1"/>
  <c r="J461" i="36"/>
  <c r="J394" i="36"/>
  <c r="J446" i="36"/>
  <c r="J589" i="36"/>
  <c r="J597" i="36"/>
  <c r="J346" i="36"/>
  <c r="J367" i="36"/>
  <c r="J374" i="36"/>
  <c r="J324" i="36"/>
  <c r="J320" i="36"/>
  <c r="J316" i="36"/>
  <c r="J312" i="36"/>
  <c r="J308" i="36"/>
  <c r="J304" i="36"/>
  <c r="J331" i="36"/>
  <c r="J341" i="36"/>
  <c r="J337" i="36"/>
  <c r="J362" i="36"/>
  <c r="J389" i="36"/>
  <c r="J397" i="36"/>
  <c r="J323" i="36"/>
  <c r="J315" i="36"/>
  <c r="J311" i="36"/>
  <c r="J307" i="36"/>
  <c r="J303" i="36"/>
  <c r="J340" i="36"/>
  <c r="J361" i="36"/>
  <c r="J369" i="36"/>
  <c r="J377" i="36"/>
  <c r="J376" i="36"/>
  <c r="J375" i="36"/>
  <c r="J396" i="36"/>
  <c r="J322" i="36"/>
  <c r="J314" i="36"/>
  <c r="J310" i="36"/>
  <c r="J306" i="36"/>
  <c r="J329" i="36"/>
  <c r="J348" i="36"/>
  <c r="J347" i="36"/>
  <c r="J345" i="36"/>
  <c r="J344" i="36"/>
  <c r="J343" i="36"/>
  <c r="J339" i="36"/>
  <c r="J335" i="36"/>
  <c r="J368" i="36"/>
  <c r="J387" i="36"/>
  <c r="J604" i="36"/>
  <c r="J596" i="36"/>
  <c r="J591" i="36"/>
  <c r="J583" i="36"/>
  <c r="J559" i="36"/>
  <c r="J321" i="36"/>
  <c r="J317" i="36"/>
  <c r="J313" i="36"/>
  <c r="J309" i="36"/>
  <c r="J305" i="36"/>
  <c r="J301" i="36"/>
  <c r="J388" i="36"/>
  <c r="J420" i="36"/>
  <c r="J424" i="36"/>
  <c r="J444" i="36"/>
  <c r="J450" i="36"/>
  <c r="J452" i="36"/>
  <c r="J342" i="36"/>
  <c r="J338" i="36"/>
  <c r="J363" i="36"/>
  <c r="J359" i="36"/>
  <c r="J403" i="36"/>
  <c r="J422" i="36"/>
  <c r="J429" i="36"/>
  <c r="J430" i="36"/>
  <c r="J431" i="36"/>
  <c r="J432" i="36"/>
  <c r="J433" i="36"/>
  <c r="J435" i="36"/>
  <c r="J443" i="36"/>
  <c r="J451" i="36"/>
  <c r="J605" i="36"/>
  <c r="J563" i="36"/>
  <c r="J558" i="36"/>
  <c r="J557" i="36"/>
  <c r="J556" i="36"/>
  <c r="J549" i="36"/>
  <c r="J406" i="36"/>
  <c r="J410" i="36"/>
  <c r="J418" i="36"/>
  <c r="J421" i="36"/>
  <c r="J599" i="36"/>
  <c r="J588" i="36"/>
  <c r="J584" i="36"/>
  <c r="J579" i="36"/>
  <c r="J578" i="36"/>
  <c r="J523" i="36"/>
  <c r="J516" i="36"/>
  <c r="J512" i="36"/>
  <c r="J511" i="36"/>
  <c r="J510" i="36"/>
  <c r="J509" i="36"/>
  <c r="J507" i="36"/>
  <c r="J501" i="36"/>
  <c r="J496" i="36"/>
  <c r="J494" i="36"/>
  <c r="J492" i="36"/>
  <c r="J482" i="36"/>
  <c r="J478" i="36"/>
  <c r="J474" i="36"/>
  <c r="J473" i="36"/>
  <c r="J472" i="36"/>
  <c r="J470" i="36"/>
  <c r="J469" i="36"/>
  <c r="J407" i="36"/>
  <c r="J411" i="36"/>
  <c r="J415" i="36"/>
  <c r="J419" i="36"/>
  <c r="J603" i="36"/>
  <c r="J590" i="36"/>
  <c r="J541" i="36"/>
  <c r="J539" i="36"/>
  <c r="J532" i="36"/>
  <c r="J530" i="36"/>
  <c r="J488" i="36"/>
  <c r="J481" i="36"/>
  <c r="J404" i="36"/>
  <c r="J408" i="36"/>
  <c r="J412" i="36"/>
  <c r="J416" i="36"/>
  <c r="J598" i="36"/>
  <c r="J592" i="36"/>
  <c r="J573" i="36"/>
  <c r="J566" i="36"/>
  <c r="J565" i="36"/>
  <c r="J554" i="36"/>
  <c r="J550" i="36"/>
  <c r="J548" i="36"/>
  <c r="J547" i="36"/>
  <c r="J519" i="36"/>
  <c r="J517" i="36"/>
  <c r="J502" i="36"/>
  <c r="J497" i="36"/>
  <c r="J495" i="36"/>
  <c r="J405" i="36"/>
  <c r="J409" i="36"/>
  <c r="J417" i="36"/>
  <c r="J423" i="36"/>
  <c r="J570" i="36"/>
  <c r="J545" i="36"/>
  <c r="J540" i="36"/>
  <c r="J538" i="36"/>
  <c r="J536" i="36"/>
  <c r="J531" i="36"/>
  <c r="J529" i="36"/>
  <c r="J527" i="36"/>
  <c r="J483" i="36"/>
  <c r="J402" i="36"/>
  <c r="J395" i="36"/>
  <c r="J281" i="36"/>
  <c r="J294" i="36"/>
  <c r="J458" i="36"/>
  <c r="J442" i="36"/>
  <c r="J295" i="36"/>
  <c r="J297" i="36"/>
  <c r="J258" i="36"/>
  <c r="J437" i="36"/>
  <c r="J382" i="36"/>
  <c r="J282" i="36"/>
  <c r="J286" i="36"/>
  <c r="J487" i="36"/>
  <c r="J480" i="36"/>
  <c r="J296" i="36"/>
  <c r="J467" i="36"/>
  <c r="J463" i="36"/>
  <c r="J462" i="36"/>
  <c r="J460" i="36"/>
  <c r="J354" i="36"/>
  <c r="J287" i="36"/>
  <c r="J242" i="36"/>
  <c r="J225" i="36"/>
  <c r="J233" i="36"/>
  <c r="J249" i="36"/>
  <c r="J239" i="36"/>
  <c r="J243" i="36"/>
  <c r="J226" i="36"/>
  <c r="J230" i="36"/>
  <c r="J227" i="36"/>
  <c r="J231" i="36"/>
  <c r="J241" i="36"/>
  <c r="J245" i="36"/>
  <c r="J228" i="36"/>
  <c r="J177" i="36"/>
  <c r="J172" i="36"/>
  <c r="J189" i="36"/>
  <c r="J193" i="36"/>
  <c r="J197" i="36"/>
  <c r="J201" i="36"/>
  <c r="J174" i="36"/>
  <c r="J178" i="36"/>
  <c r="J186" i="36"/>
  <c r="J190" i="36"/>
  <c r="J194" i="36"/>
  <c r="J198" i="36"/>
  <c r="J202" i="36"/>
  <c r="J175" i="36"/>
  <c r="J191" i="36"/>
  <c r="J195" i="36"/>
  <c r="J199" i="36"/>
  <c r="J203" i="36"/>
  <c r="J180" i="36"/>
  <c r="J188" i="36"/>
  <c r="J192" i="36"/>
  <c r="J196" i="36"/>
  <c r="J200" i="36"/>
  <c r="J204" i="36"/>
  <c r="J37" i="36"/>
  <c r="J41" i="36"/>
  <c r="J89" i="36"/>
  <c r="J90" i="36"/>
  <c r="J98" i="36"/>
  <c r="J36" i="36"/>
  <c r="J40" i="36"/>
  <c r="J132" i="36"/>
  <c r="J99" i="36"/>
  <c r="J101" i="36"/>
  <c r="J102" i="36"/>
  <c r="J64" i="36"/>
  <c r="J65" i="36"/>
  <c r="J66" i="36"/>
  <c r="J67" i="36"/>
  <c r="J68" i="36"/>
  <c r="J35" i="36"/>
  <c r="J39" i="36"/>
  <c r="J38" i="36"/>
  <c r="M34" i="36"/>
  <c r="J32" i="36"/>
  <c r="Q34" i="36"/>
  <c r="Q16" i="36"/>
  <c r="M266" i="36"/>
  <c r="J270" i="36"/>
  <c r="M270" i="36" s="1"/>
  <c r="J274" i="36"/>
  <c r="M274" i="36" s="1"/>
  <c r="J268" i="36"/>
  <c r="M268" i="36" s="1"/>
  <c r="J265" i="36"/>
  <c r="M265" i="36" s="1"/>
  <c r="J269" i="36"/>
  <c r="M269" i="36" s="1"/>
  <c r="J276" i="36"/>
  <c r="M276" i="36" s="1"/>
  <c r="J264" i="36"/>
  <c r="J272" i="36"/>
  <c r="M272" i="36" s="1"/>
  <c r="J267" i="36"/>
  <c r="M267" i="36" s="1"/>
  <c r="J271" i="36"/>
  <c r="M271" i="36" s="1"/>
  <c r="J275" i="36"/>
  <c r="M275" i="36" s="1"/>
  <c r="J273" i="36"/>
  <c r="M273" i="36" s="1"/>
  <c r="J211" i="36"/>
  <c r="J212" i="36"/>
  <c r="J213" i="36"/>
  <c r="J260" i="36"/>
  <c r="J77" i="36"/>
  <c r="J78" i="36"/>
  <c r="J47" i="36"/>
  <c r="J167" i="36"/>
  <c r="J59" i="36"/>
  <c r="J122" i="36"/>
  <c r="J26" i="36"/>
  <c r="J75" i="36"/>
  <c r="J144" i="36"/>
  <c r="J238" i="36"/>
  <c r="J220" i="36"/>
  <c r="J185" i="36"/>
  <c r="J166" i="36"/>
  <c r="J155" i="36"/>
  <c r="J151" i="36"/>
  <c r="J143" i="36"/>
  <c r="J139" i="36"/>
  <c r="J129" i="36"/>
  <c r="J125" i="36"/>
  <c r="J118" i="36"/>
  <c r="J109" i="36"/>
  <c r="L109" i="36" s="1"/>
  <c r="J83" i="36"/>
  <c r="L72" i="36"/>
  <c r="J58" i="36"/>
  <c r="J54" i="36"/>
  <c r="J50" i="36"/>
  <c r="L46" i="36"/>
  <c r="J23" i="36"/>
  <c r="J17" i="36"/>
  <c r="J21" i="36"/>
  <c r="J16" i="36"/>
  <c r="J223" i="36"/>
  <c r="J219" i="36"/>
  <c r="J184" i="36"/>
  <c r="J165" i="36"/>
  <c r="J162" i="36"/>
  <c r="J154" i="36"/>
  <c r="J149" i="36"/>
  <c r="J142" i="36"/>
  <c r="J137" i="36"/>
  <c r="J128" i="36"/>
  <c r="J124" i="36"/>
  <c r="J116" i="36"/>
  <c r="J112" i="36"/>
  <c r="J82" i="36"/>
  <c r="J76" i="36"/>
  <c r="J57" i="36"/>
  <c r="J53" i="36"/>
  <c r="J49" i="36"/>
  <c r="J45" i="36"/>
  <c r="L33" i="36"/>
  <c r="J24" i="36"/>
  <c r="J28" i="36"/>
  <c r="J18" i="36"/>
  <c r="L14" i="36"/>
  <c r="J222" i="36"/>
  <c r="J218" i="36"/>
  <c r="J168" i="36"/>
  <c r="J164" i="36"/>
  <c r="J160" i="36"/>
  <c r="J153" i="36"/>
  <c r="J145" i="36"/>
  <c r="J141" i="36"/>
  <c r="J131" i="36"/>
  <c r="J111" i="36"/>
  <c r="J107" i="36"/>
  <c r="J74" i="36"/>
  <c r="L63" i="36"/>
  <c r="J56" i="36"/>
  <c r="J52" i="36"/>
  <c r="J25" i="36"/>
  <c r="J29" i="36"/>
  <c r="J19" i="36"/>
  <c r="J22" i="36"/>
  <c r="J51" i="36"/>
  <c r="J110" i="36"/>
  <c r="J130" i="36"/>
  <c r="J156" i="36"/>
  <c r="J221" i="36"/>
  <c r="J20" i="36"/>
  <c r="J55" i="36"/>
  <c r="J79" i="36"/>
  <c r="J140" i="36"/>
  <c r="J163" i="36"/>
  <c r="G15" i="36"/>
  <c r="K360" i="36" l="1"/>
  <c r="N360" i="36" s="1"/>
  <c r="M360" i="36"/>
  <c r="L360" i="36"/>
  <c r="O360" i="36" s="1"/>
  <c r="L394" i="36"/>
  <c r="O394" i="36" s="1"/>
  <c r="K394" i="36"/>
  <c r="N394" i="36" s="1"/>
  <c r="M394" i="36"/>
  <c r="L461" i="36"/>
  <c r="O461" i="36" s="1"/>
  <c r="K461" i="36"/>
  <c r="N461" i="36" s="1"/>
  <c r="M461" i="36"/>
  <c r="M447" i="36"/>
  <c r="L447" i="36"/>
  <c r="O447" i="36" s="1"/>
  <c r="K447" i="36"/>
  <c r="N447" i="36" s="1"/>
  <c r="L446" i="36"/>
  <c r="O446" i="36" s="1"/>
  <c r="K446" i="36"/>
  <c r="N446" i="36" s="1"/>
  <c r="M446" i="36"/>
  <c r="M393" i="36"/>
  <c r="L393" i="36"/>
  <c r="O393" i="36" s="1"/>
  <c r="K393" i="36"/>
  <c r="N393" i="36" s="1"/>
  <c r="L597" i="36"/>
  <c r="O597" i="36" s="1"/>
  <c r="M597" i="36"/>
  <c r="K597" i="36"/>
  <c r="N597" i="36" s="1"/>
  <c r="L571" i="36"/>
  <c r="O571" i="36" s="1"/>
  <c r="K571" i="36"/>
  <c r="N571" i="36" s="1"/>
  <c r="M571" i="36"/>
  <c r="K589" i="36"/>
  <c r="N589" i="36" s="1"/>
  <c r="L589" i="36"/>
  <c r="O589" i="36" s="1"/>
  <c r="M589" i="36"/>
  <c r="K541" i="36"/>
  <c r="N541" i="36" s="1"/>
  <c r="M541" i="36"/>
  <c r="L541" i="36"/>
  <c r="O541" i="36" s="1"/>
  <c r="M407" i="36"/>
  <c r="L407" i="36"/>
  <c r="O407" i="36" s="1"/>
  <c r="K407" i="36"/>
  <c r="N407" i="36" s="1"/>
  <c r="M482" i="36"/>
  <c r="K482" i="36"/>
  <c r="N482" i="36" s="1"/>
  <c r="L482" i="36"/>
  <c r="O482" i="36" s="1"/>
  <c r="L510" i="36"/>
  <c r="O510" i="36" s="1"/>
  <c r="K510" i="36"/>
  <c r="N510" i="36" s="1"/>
  <c r="M510" i="36"/>
  <c r="M518" i="36"/>
  <c r="K518" i="36"/>
  <c r="N518" i="36" s="1"/>
  <c r="L518" i="36"/>
  <c r="O518" i="36" s="1"/>
  <c r="M421" i="36"/>
  <c r="K421" i="36"/>
  <c r="N421" i="36" s="1"/>
  <c r="L421" i="36"/>
  <c r="O421" i="36" s="1"/>
  <c r="K558" i="36"/>
  <c r="N558" i="36" s="1"/>
  <c r="M558" i="36"/>
  <c r="L558" i="36"/>
  <c r="O558" i="36" s="1"/>
  <c r="M434" i="36"/>
  <c r="L434" i="36"/>
  <c r="O434" i="36" s="1"/>
  <c r="K434" i="36"/>
  <c r="N434" i="36" s="1"/>
  <c r="M430" i="36"/>
  <c r="L430" i="36"/>
  <c r="O430" i="36" s="1"/>
  <c r="K430" i="36"/>
  <c r="N430" i="36" s="1"/>
  <c r="K359" i="36"/>
  <c r="N359" i="36" s="1"/>
  <c r="M359" i="36"/>
  <c r="L359" i="36"/>
  <c r="O359" i="36" s="1"/>
  <c r="M424" i="36"/>
  <c r="L424" i="36"/>
  <c r="O424" i="36" s="1"/>
  <c r="K424" i="36"/>
  <c r="N424" i="36" s="1"/>
  <c r="M305" i="36"/>
  <c r="L305" i="36"/>
  <c r="O305" i="36" s="1"/>
  <c r="K305" i="36"/>
  <c r="N305" i="36" s="1"/>
  <c r="M321" i="36"/>
  <c r="L321" i="36"/>
  <c r="O321" i="36" s="1"/>
  <c r="K321" i="36"/>
  <c r="N321" i="36" s="1"/>
  <c r="M572" i="36"/>
  <c r="L572" i="36"/>
  <c r="O572" i="36" s="1"/>
  <c r="K572" i="36"/>
  <c r="N572" i="36" s="1"/>
  <c r="K596" i="36"/>
  <c r="N596" i="36" s="1"/>
  <c r="L596" i="36"/>
  <c r="O596" i="36" s="1"/>
  <c r="M596" i="36"/>
  <c r="K368" i="36"/>
  <c r="N368" i="36" s="1"/>
  <c r="M368" i="36"/>
  <c r="L368" i="36"/>
  <c r="O368" i="36" s="1"/>
  <c r="M343" i="36"/>
  <c r="L343" i="36"/>
  <c r="O343" i="36" s="1"/>
  <c r="K343" i="36"/>
  <c r="N343" i="36" s="1"/>
  <c r="L348" i="36"/>
  <c r="O348" i="36" s="1"/>
  <c r="M348" i="36"/>
  <c r="K348" i="36"/>
  <c r="N348" i="36" s="1"/>
  <c r="K310" i="36"/>
  <c r="N310" i="36" s="1"/>
  <c r="M310" i="36"/>
  <c r="L310" i="36"/>
  <c r="O310" i="36" s="1"/>
  <c r="L396" i="36"/>
  <c r="O396" i="36" s="1"/>
  <c r="K396" i="36"/>
  <c r="N396" i="36" s="1"/>
  <c r="M396" i="36"/>
  <c r="K369" i="36"/>
  <c r="N369" i="36" s="1"/>
  <c r="M369" i="36"/>
  <c r="L369" i="36"/>
  <c r="O369" i="36" s="1"/>
  <c r="K340" i="36"/>
  <c r="N340" i="36" s="1"/>
  <c r="L340" i="36"/>
  <c r="O340" i="36" s="1"/>
  <c r="M340" i="36"/>
  <c r="M337" i="36"/>
  <c r="L337" i="36"/>
  <c r="O337" i="36" s="1"/>
  <c r="K337" i="36"/>
  <c r="N337" i="36" s="1"/>
  <c r="K259" i="36"/>
  <c r="N259" i="36" s="1"/>
  <c r="L259" i="36"/>
  <c r="O259" i="36" s="1"/>
  <c r="M259" i="36"/>
  <c r="M264" i="36"/>
  <c r="M354" i="36"/>
  <c r="L354" i="36"/>
  <c r="O354" i="36" s="1"/>
  <c r="K354" i="36"/>
  <c r="N354" i="36" s="1"/>
  <c r="K463" i="36"/>
  <c r="N463" i="36" s="1"/>
  <c r="M463" i="36"/>
  <c r="L463" i="36"/>
  <c r="O463" i="36" s="1"/>
  <c r="K373" i="36"/>
  <c r="N373" i="36" s="1"/>
  <c r="M373" i="36"/>
  <c r="L373" i="36"/>
  <c r="O373" i="36" s="1"/>
  <c r="K292" i="36"/>
  <c r="N292" i="36" s="1"/>
  <c r="L292" i="36"/>
  <c r="O292" i="36" s="1"/>
  <c r="M292" i="36"/>
  <c r="K437" i="36"/>
  <c r="N437" i="36" s="1"/>
  <c r="L437" i="36"/>
  <c r="O437" i="36" s="1"/>
  <c r="M437" i="36"/>
  <c r="K295" i="36"/>
  <c r="N295" i="36" s="1"/>
  <c r="L295" i="36"/>
  <c r="O295" i="36" s="1"/>
  <c r="M295" i="36"/>
  <c r="M458" i="36"/>
  <c r="L458" i="36"/>
  <c r="O458" i="36" s="1"/>
  <c r="K458" i="36"/>
  <c r="N458" i="36" s="1"/>
  <c r="K284" i="36"/>
  <c r="N284" i="36" s="1"/>
  <c r="L284" i="36"/>
  <c r="O284" i="36" s="1"/>
  <c r="M284" i="36"/>
  <c r="M479" i="36"/>
  <c r="L479" i="36"/>
  <c r="O479" i="36" s="1"/>
  <c r="K479" i="36"/>
  <c r="N479" i="36" s="1"/>
  <c r="M531" i="36"/>
  <c r="K531" i="36"/>
  <c r="N531" i="36" s="1"/>
  <c r="L531" i="36"/>
  <c r="O531" i="36" s="1"/>
  <c r="M545" i="36"/>
  <c r="L545" i="36"/>
  <c r="O545" i="36" s="1"/>
  <c r="K545" i="36"/>
  <c r="N545" i="36" s="1"/>
  <c r="M413" i="36"/>
  <c r="L413" i="36"/>
  <c r="O413" i="36" s="1"/>
  <c r="K413" i="36"/>
  <c r="N413" i="36" s="1"/>
  <c r="M495" i="36"/>
  <c r="L495" i="36"/>
  <c r="O495" i="36" s="1"/>
  <c r="K495" i="36"/>
  <c r="N495" i="36" s="1"/>
  <c r="M519" i="36"/>
  <c r="K519" i="36"/>
  <c r="N519" i="36" s="1"/>
  <c r="L519" i="36"/>
  <c r="O519" i="36" s="1"/>
  <c r="L550" i="36"/>
  <c r="O550" i="36" s="1"/>
  <c r="M550" i="36"/>
  <c r="K550" i="36"/>
  <c r="N550" i="36" s="1"/>
  <c r="M573" i="36"/>
  <c r="L573" i="36"/>
  <c r="O573" i="36" s="1"/>
  <c r="K573" i="36"/>
  <c r="N573" i="36" s="1"/>
  <c r="M416" i="36"/>
  <c r="L416" i="36"/>
  <c r="O416" i="36" s="1"/>
  <c r="K416" i="36"/>
  <c r="N416" i="36" s="1"/>
  <c r="K481" i="36"/>
  <c r="N481" i="36" s="1"/>
  <c r="L481" i="36"/>
  <c r="O481" i="36" s="1"/>
  <c r="M481" i="36"/>
  <c r="M532" i="36"/>
  <c r="L532" i="36"/>
  <c r="O532" i="36" s="1"/>
  <c r="K532" i="36"/>
  <c r="N532" i="36" s="1"/>
  <c r="K564" i="36"/>
  <c r="N564" i="36" s="1"/>
  <c r="L564" i="36"/>
  <c r="O564" i="36" s="1"/>
  <c r="M564" i="36"/>
  <c r="M419" i="36"/>
  <c r="K419" i="36"/>
  <c r="N419" i="36" s="1"/>
  <c r="L419" i="36"/>
  <c r="O419" i="36" s="1"/>
  <c r="M469" i="36"/>
  <c r="K469" i="36"/>
  <c r="N469" i="36" s="1"/>
  <c r="L469" i="36"/>
  <c r="O469" i="36" s="1"/>
  <c r="M473" i="36"/>
  <c r="K473" i="36"/>
  <c r="N473" i="36" s="1"/>
  <c r="L473" i="36"/>
  <c r="O473" i="36" s="1"/>
  <c r="M492" i="36"/>
  <c r="L492" i="36"/>
  <c r="O492" i="36" s="1"/>
  <c r="K492" i="36"/>
  <c r="N492" i="36" s="1"/>
  <c r="L507" i="36"/>
  <c r="O507" i="36" s="1"/>
  <c r="K507" i="36"/>
  <c r="N507" i="36" s="1"/>
  <c r="M507" i="36"/>
  <c r="L511" i="36"/>
  <c r="O511" i="36" s="1"/>
  <c r="K511" i="36"/>
  <c r="N511" i="36" s="1"/>
  <c r="M511" i="36"/>
  <c r="M523" i="36"/>
  <c r="L523" i="36"/>
  <c r="O523" i="36" s="1"/>
  <c r="K523" i="36"/>
  <c r="N523" i="36" s="1"/>
  <c r="L588" i="36"/>
  <c r="O588" i="36" s="1"/>
  <c r="K588" i="36"/>
  <c r="N588" i="36" s="1"/>
  <c r="M588" i="36"/>
  <c r="M418" i="36"/>
  <c r="L418" i="36"/>
  <c r="O418" i="36" s="1"/>
  <c r="K418" i="36"/>
  <c r="N418" i="36" s="1"/>
  <c r="M549" i="36"/>
  <c r="L549" i="36"/>
  <c r="O549" i="36" s="1"/>
  <c r="K549" i="36"/>
  <c r="N549" i="36" s="1"/>
  <c r="K563" i="36"/>
  <c r="N563" i="36" s="1"/>
  <c r="L563" i="36"/>
  <c r="O563" i="36" s="1"/>
  <c r="M563" i="36"/>
  <c r="K445" i="36"/>
  <c r="N445" i="36" s="1"/>
  <c r="M445" i="36"/>
  <c r="L445" i="36"/>
  <c r="O445" i="36" s="1"/>
  <c r="M433" i="36"/>
  <c r="L433" i="36"/>
  <c r="O433" i="36" s="1"/>
  <c r="K433" i="36"/>
  <c r="N433" i="36" s="1"/>
  <c r="M429" i="36"/>
  <c r="L429" i="36"/>
  <c r="O429" i="36" s="1"/>
  <c r="K429" i="36"/>
  <c r="N429" i="36" s="1"/>
  <c r="K363" i="36"/>
  <c r="N363" i="36" s="1"/>
  <c r="M363" i="36"/>
  <c r="L363" i="36"/>
  <c r="O363" i="36" s="1"/>
  <c r="K450" i="36"/>
  <c r="N450" i="36" s="1"/>
  <c r="L450" i="36"/>
  <c r="O450" i="36" s="1"/>
  <c r="M450" i="36"/>
  <c r="M420" i="36"/>
  <c r="L420" i="36"/>
  <c r="O420" i="36" s="1"/>
  <c r="K420" i="36"/>
  <c r="N420" i="36" s="1"/>
  <c r="M309" i="36"/>
  <c r="L309" i="36"/>
  <c r="O309" i="36" s="1"/>
  <c r="K309" i="36"/>
  <c r="N309" i="36" s="1"/>
  <c r="M325" i="36"/>
  <c r="L325" i="36"/>
  <c r="O325" i="36" s="1"/>
  <c r="K325" i="36"/>
  <c r="N325" i="36" s="1"/>
  <c r="K583" i="36"/>
  <c r="N583" i="36" s="1"/>
  <c r="M583" i="36"/>
  <c r="L583" i="36"/>
  <c r="O583" i="36" s="1"/>
  <c r="L344" i="36"/>
  <c r="O344" i="36" s="1"/>
  <c r="M344" i="36"/>
  <c r="K344" i="36"/>
  <c r="N344" i="36" s="1"/>
  <c r="K329" i="36"/>
  <c r="N329" i="36" s="1"/>
  <c r="M329" i="36"/>
  <c r="L329" i="36"/>
  <c r="O329" i="36" s="1"/>
  <c r="K314" i="36"/>
  <c r="N314" i="36" s="1"/>
  <c r="M314" i="36"/>
  <c r="L314" i="36"/>
  <c r="O314" i="36" s="1"/>
  <c r="M375" i="36"/>
  <c r="K375" i="36"/>
  <c r="N375" i="36" s="1"/>
  <c r="L375" i="36"/>
  <c r="O375" i="36" s="1"/>
  <c r="K358" i="36"/>
  <c r="N358" i="36" s="1"/>
  <c r="L358" i="36"/>
  <c r="O358" i="36" s="1"/>
  <c r="M358" i="36"/>
  <c r="M330" i="36"/>
  <c r="K330" i="36"/>
  <c r="N330" i="36" s="1"/>
  <c r="L330" i="36"/>
  <c r="O330" i="36" s="1"/>
  <c r="M315" i="36"/>
  <c r="K315" i="36"/>
  <c r="N315" i="36" s="1"/>
  <c r="L315" i="36"/>
  <c r="O315" i="36" s="1"/>
  <c r="M389" i="36"/>
  <c r="K389" i="36"/>
  <c r="N389" i="36" s="1"/>
  <c r="L389" i="36"/>
  <c r="O389" i="36" s="1"/>
  <c r="M341" i="36"/>
  <c r="L341" i="36"/>
  <c r="O341" i="36" s="1"/>
  <c r="K341" i="36"/>
  <c r="N341" i="36" s="1"/>
  <c r="K312" i="36"/>
  <c r="N312" i="36" s="1"/>
  <c r="M312" i="36"/>
  <c r="L312" i="36"/>
  <c r="O312" i="36" s="1"/>
  <c r="L374" i="36"/>
  <c r="O374" i="36" s="1"/>
  <c r="K374" i="36"/>
  <c r="N374" i="36" s="1"/>
  <c r="M374" i="36"/>
  <c r="M311" i="36"/>
  <c r="K311" i="36"/>
  <c r="N311" i="36" s="1"/>
  <c r="L311" i="36"/>
  <c r="O311" i="36" s="1"/>
  <c r="L397" i="36"/>
  <c r="O397" i="36" s="1"/>
  <c r="K397" i="36"/>
  <c r="N397" i="36" s="1"/>
  <c r="M397" i="36"/>
  <c r="K308" i="36"/>
  <c r="N308" i="36" s="1"/>
  <c r="M308" i="36"/>
  <c r="L308" i="36"/>
  <c r="O308" i="36" s="1"/>
  <c r="K260" i="36"/>
  <c r="N260" i="36" s="1"/>
  <c r="L260" i="36"/>
  <c r="O260" i="36" s="1"/>
  <c r="M260" i="36"/>
  <c r="K293" i="36"/>
  <c r="N293" i="36" s="1"/>
  <c r="L293" i="36"/>
  <c r="O293" i="36" s="1"/>
  <c r="M293" i="36"/>
  <c r="M459" i="36"/>
  <c r="K459" i="36"/>
  <c r="N459" i="36" s="1"/>
  <c r="L459" i="36"/>
  <c r="O459" i="36" s="1"/>
  <c r="M467" i="36"/>
  <c r="K467" i="36"/>
  <c r="N467" i="36" s="1"/>
  <c r="L467" i="36"/>
  <c r="O467" i="36" s="1"/>
  <c r="M428" i="36"/>
  <c r="L428" i="36"/>
  <c r="O428" i="36" s="1"/>
  <c r="K428" i="36"/>
  <c r="N428" i="36" s="1"/>
  <c r="K286" i="36"/>
  <c r="N286" i="36" s="1"/>
  <c r="L286" i="36"/>
  <c r="O286" i="36" s="1"/>
  <c r="M286" i="36"/>
  <c r="M468" i="36"/>
  <c r="K468" i="36"/>
  <c r="N468" i="36" s="1"/>
  <c r="L468" i="36"/>
  <c r="O468" i="36" s="1"/>
  <c r="K283" i="36"/>
  <c r="N283" i="36" s="1"/>
  <c r="L283" i="36"/>
  <c r="O283" i="36" s="1"/>
  <c r="M283" i="36"/>
  <c r="M280" i="36"/>
  <c r="L280" i="36"/>
  <c r="O280" i="36" s="1"/>
  <c r="K280" i="36"/>
  <c r="N280" i="36" s="1"/>
  <c r="K281" i="36"/>
  <c r="N281" i="36" s="1"/>
  <c r="M281" i="36"/>
  <c r="L281" i="36"/>
  <c r="O281" i="36" s="1"/>
  <c r="M483" i="36"/>
  <c r="L483" i="36"/>
  <c r="O483" i="36" s="1"/>
  <c r="K483" i="36"/>
  <c r="N483" i="36" s="1"/>
  <c r="M536" i="36"/>
  <c r="L536" i="36"/>
  <c r="O536" i="36" s="1"/>
  <c r="K536" i="36"/>
  <c r="N536" i="36" s="1"/>
  <c r="M570" i="36"/>
  <c r="L570" i="36"/>
  <c r="O570" i="36" s="1"/>
  <c r="K570" i="36"/>
  <c r="N570" i="36" s="1"/>
  <c r="M409" i="36"/>
  <c r="L409" i="36"/>
  <c r="O409" i="36" s="1"/>
  <c r="K409" i="36"/>
  <c r="N409" i="36" s="1"/>
  <c r="M497" i="36"/>
  <c r="K497" i="36"/>
  <c r="N497" i="36" s="1"/>
  <c r="L497" i="36"/>
  <c r="O497" i="36" s="1"/>
  <c r="M546" i="36"/>
  <c r="L546" i="36"/>
  <c r="O546" i="36" s="1"/>
  <c r="K546" i="36"/>
  <c r="N546" i="36" s="1"/>
  <c r="K554" i="36"/>
  <c r="N554" i="36" s="1"/>
  <c r="L554" i="36"/>
  <c r="O554" i="36" s="1"/>
  <c r="M554" i="36"/>
  <c r="L592" i="36"/>
  <c r="O592" i="36" s="1"/>
  <c r="K592" i="36"/>
  <c r="N592" i="36" s="1"/>
  <c r="M592" i="36"/>
  <c r="M412" i="36"/>
  <c r="L412" i="36"/>
  <c r="O412" i="36" s="1"/>
  <c r="K412" i="36"/>
  <c r="N412" i="36" s="1"/>
  <c r="K488" i="36"/>
  <c r="N488" i="36" s="1"/>
  <c r="M488" i="36"/>
  <c r="L488" i="36"/>
  <c r="O488" i="36" s="1"/>
  <c r="K537" i="36"/>
  <c r="N537" i="36" s="1"/>
  <c r="M537" i="36"/>
  <c r="L537" i="36"/>
  <c r="O537" i="36" s="1"/>
  <c r="L590" i="36"/>
  <c r="O590" i="36" s="1"/>
  <c r="K590" i="36"/>
  <c r="N590" i="36" s="1"/>
  <c r="M590" i="36"/>
  <c r="M415" i="36"/>
  <c r="L415" i="36"/>
  <c r="O415" i="36" s="1"/>
  <c r="K415" i="36"/>
  <c r="N415" i="36" s="1"/>
  <c r="M470" i="36"/>
  <c r="K470" i="36"/>
  <c r="N470" i="36" s="1"/>
  <c r="L470" i="36"/>
  <c r="O470" i="36" s="1"/>
  <c r="M474" i="36"/>
  <c r="K474" i="36"/>
  <c r="N474" i="36" s="1"/>
  <c r="L474" i="36"/>
  <c r="O474" i="36" s="1"/>
  <c r="M494" i="36"/>
  <c r="K494" i="36"/>
  <c r="N494" i="36" s="1"/>
  <c r="L494" i="36"/>
  <c r="O494" i="36" s="1"/>
  <c r="L508" i="36"/>
  <c r="O508" i="36" s="1"/>
  <c r="K508" i="36"/>
  <c r="N508" i="36" s="1"/>
  <c r="M508" i="36"/>
  <c r="L512" i="36"/>
  <c r="O512" i="36" s="1"/>
  <c r="K512" i="36"/>
  <c r="N512" i="36" s="1"/>
  <c r="M512" i="36"/>
  <c r="L578" i="36"/>
  <c r="O578" i="36" s="1"/>
  <c r="M578" i="36"/>
  <c r="K578" i="36"/>
  <c r="N578" i="36" s="1"/>
  <c r="M414" i="36"/>
  <c r="L414" i="36"/>
  <c r="O414" i="36" s="1"/>
  <c r="K414" i="36"/>
  <c r="N414" i="36" s="1"/>
  <c r="K556" i="36"/>
  <c r="N556" i="36" s="1"/>
  <c r="L556" i="36"/>
  <c r="O556" i="36" s="1"/>
  <c r="M556" i="36"/>
  <c r="L605" i="36"/>
  <c r="O605" i="36" s="1"/>
  <c r="M605" i="36"/>
  <c r="K605" i="36"/>
  <c r="N605" i="36" s="1"/>
  <c r="K443" i="36"/>
  <c r="N443" i="36" s="1"/>
  <c r="M443" i="36"/>
  <c r="L443" i="36"/>
  <c r="O443" i="36" s="1"/>
  <c r="M432" i="36"/>
  <c r="L432" i="36"/>
  <c r="O432" i="36" s="1"/>
  <c r="K432" i="36"/>
  <c r="N432" i="36" s="1"/>
  <c r="M422" i="36"/>
  <c r="L422" i="36"/>
  <c r="O422" i="36" s="1"/>
  <c r="K422" i="36"/>
  <c r="N422" i="36" s="1"/>
  <c r="K338" i="36"/>
  <c r="N338" i="36" s="1"/>
  <c r="M338" i="36"/>
  <c r="L338" i="36"/>
  <c r="O338" i="36" s="1"/>
  <c r="K448" i="36"/>
  <c r="N448" i="36" s="1"/>
  <c r="L448" i="36"/>
  <c r="O448" i="36" s="1"/>
  <c r="M448" i="36"/>
  <c r="K388" i="36"/>
  <c r="N388" i="36" s="1"/>
  <c r="L388" i="36"/>
  <c r="O388" i="36" s="1"/>
  <c r="M388" i="36"/>
  <c r="M313" i="36"/>
  <c r="L313" i="36"/>
  <c r="O313" i="36" s="1"/>
  <c r="K313" i="36"/>
  <c r="N313" i="36" s="1"/>
  <c r="L555" i="36"/>
  <c r="O555" i="36" s="1"/>
  <c r="K555" i="36"/>
  <c r="N555" i="36" s="1"/>
  <c r="M555" i="36"/>
  <c r="M604" i="36"/>
  <c r="K604" i="36"/>
  <c r="N604" i="36" s="1"/>
  <c r="L604" i="36"/>
  <c r="O604" i="36" s="1"/>
  <c r="M335" i="36"/>
  <c r="L335" i="36"/>
  <c r="O335" i="36" s="1"/>
  <c r="K335" i="36"/>
  <c r="N335" i="36" s="1"/>
  <c r="K345" i="36"/>
  <c r="N345" i="36" s="1"/>
  <c r="M345" i="36"/>
  <c r="L345" i="36"/>
  <c r="O345" i="36" s="1"/>
  <c r="K302" i="36"/>
  <c r="N302" i="36" s="1"/>
  <c r="M302" i="36"/>
  <c r="L302" i="36"/>
  <c r="O302" i="36" s="1"/>
  <c r="K318" i="36"/>
  <c r="N318" i="36" s="1"/>
  <c r="M318" i="36"/>
  <c r="L318" i="36"/>
  <c r="O318" i="36" s="1"/>
  <c r="L376" i="36"/>
  <c r="O376" i="36" s="1"/>
  <c r="K376" i="36"/>
  <c r="N376" i="36" s="1"/>
  <c r="M376" i="36"/>
  <c r="K361" i="36"/>
  <c r="N361" i="36" s="1"/>
  <c r="L361" i="36"/>
  <c r="O361" i="36" s="1"/>
  <c r="M361" i="36"/>
  <c r="M303" i="36"/>
  <c r="K303" i="36"/>
  <c r="N303" i="36" s="1"/>
  <c r="L303" i="36"/>
  <c r="O303" i="36" s="1"/>
  <c r="M319" i="36"/>
  <c r="K319" i="36"/>
  <c r="N319" i="36" s="1"/>
  <c r="L319" i="36"/>
  <c r="O319" i="36" s="1"/>
  <c r="K331" i="36"/>
  <c r="N331" i="36" s="1"/>
  <c r="M331" i="36"/>
  <c r="L331" i="36"/>
  <c r="O331" i="36" s="1"/>
  <c r="K316" i="36"/>
  <c r="N316" i="36" s="1"/>
  <c r="M316" i="36"/>
  <c r="L316" i="36"/>
  <c r="O316" i="36" s="1"/>
  <c r="K367" i="36"/>
  <c r="N367" i="36" s="1"/>
  <c r="M367" i="36"/>
  <c r="L367" i="36"/>
  <c r="O367" i="36" s="1"/>
  <c r="K287" i="36"/>
  <c r="N287" i="36" s="1"/>
  <c r="L287" i="36"/>
  <c r="O287" i="36" s="1"/>
  <c r="M287" i="36"/>
  <c r="M462" i="36"/>
  <c r="K462" i="36"/>
  <c r="N462" i="36" s="1"/>
  <c r="L462" i="36"/>
  <c r="O462" i="36" s="1"/>
  <c r="K288" i="36"/>
  <c r="N288" i="36" s="1"/>
  <c r="L288" i="36"/>
  <c r="O288" i="36" s="1"/>
  <c r="M288" i="36"/>
  <c r="L487" i="36"/>
  <c r="O487" i="36" s="1"/>
  <c r="K487" i="36"/>
  <c r="N487" i="36" s="1"/>
  <c r="M487" i="36"/>
  <c r="M382" i="36"/>
  <c r="K382" i="36"/>
  <c r="N382" i="36" s="1"/>
  <c r="L382" i="36"/>
  <c r="O382" i="36" s="1"/>
  <c r="K297" i="36"/>
  <c r="N297" i="36" s="1"/>
  <c r="L297" i="36"/>
  <c r="O297" i="36" s="1"/>
  <c r="M297" i="36"/>
  <c r="M442" i="36"/>
  <c r="L442" i="36"/>
  <c r="O442" i="36" s="1"/>
  <c r="K442" i="36"/>
  <c r="N442" i="36" s="1"/>
  <c r="K289" i="36"/>
  <c r="N289" i="36" s="1"/>
  <c r="L289" i="36"/>
  <c r="O289" i="36" s="1"/>
  <c r="M289" i="36"/>
  <c r="L402" i="36"/>
  <c r="O402" i="36" s="1"/>
  <c r="K402" i="36"/>
  <c r="N402" i="36" s="1"/>
  <c r="M402" i="36"/>
  <c r="M529" i="36"/>
  <c r="L529" i="36"/>
  <c r="O529" i="36" s="1"/>
  <c r="K529" i="36"/>
  <c r="N529" i="36" s="1"/>
  <c r="M540" i="36"/>
  <c r="L540" i="36"/>
  <c r="O540" i="36" s="1"/>
  <c r="K540" i="36"/>
  <c r="N540" i="36" s="1"/>
  <c r="M417" i="36"/>
  <c r="L417" i="36"/>
  <c r="O417" i="36" s="1"/>
  <c r="K417" i="36"/>
  <c r="N417" i="36" s="1"/>
  <c r="M493" i="36"/>
  <c r="K493" i="36"/>
  <c r="N493" i="36" s="1"/>
  <c r="L493" i="36"/>
  <c r="O493" i="36" s="1"/>
  <c r="M517" i="36"/>
  <c r="K517" i="36"/>
  <c r="N517" i="36" s="1"/>
  <c r="L517" i="36"/>
  <c r="O517" i="36" s="1"/>
  <c r="K548" i="36"/>
  <c r="N548" i="36" s="1"/>
  <c r="M548" i="36"/>
  <c r="L548" i="36"/>
  <c r="O548" i="36" s="1"/>
  <c r="K566" i="36"/>
  <c r="N566" i="36" s="1"/>
  <c r="L566" i="36"/>
  <c r="O566" i="36" s="1"/>
  <c r="M566" i="36"/>
  <c r="M425" i="36"/>
  <c r="K425" i="36"/>
  <c r="N425" i="36" s="1"/>
  <c r="L425" i="36"/>
  <c r="O425" i="36" s="1"/>
  <c r="M404" i="36"/>
  <c r="L404" i="36"/>
  <c r="O404" i="36" s="1"/>
  <c r="K404" i="36"/>
  <c r="N404" i="36" s="1"/>
  <c r="M530" i="36"/>
  <c r="K530" i="36"/>
  <c r="N530" i="36" s="1"/>
  <c r="L530" i="36"/>
  <c r="O530" i="36" s="1"/>
  <c r="L603" i="36"/>
  <c r="O603" i="36" s="1"/>
  <c r="K603" i="36"/>
  <c r="N603" i="36" s="1"/>
  <c r="M603" i="36"/>
  <c r="M472" i="36"/>
  <c r="K472" i="36"/>
  <c r="N472" i="36" s="1"/>
  <c r="L472" i="36"/>
  <c r="O472" i="36" s="1"/>
  <c r="L501" i="36"/>
  <c r="O501" i="36" s="1"/>
  <c r="K501" i="36"/>
  <c r="N501" i="36" s="1"/>
  <c r="M501" i="36"/>
  <c r="M584" i="36"/>
  <c r="L584" i="36"/>
  <c r="O584" i="36" s="1"/>
  <c r="K584" i="36"/>
  <c r="N584" i="36" s="1"/>
  <c r="M406" i="36"/>
  <c r="L406" i="36"/>
  <c r="O406" i="36" s="1"/>
  <c r="K406" i="36"/>
  <c r="N406" i="36" s="1"/>
  <c r="K449" i="36"/>
  <c r="N449" i="36" s="1"/>
  <c r="M449" i="36"/>
  <c r="L449" i="36"/>
  <c r="O449" i="36" s="1"/>
  <c r="K452" i="36"/>
  <c r="N452" i="36" s="1"/>
  <c r="L452" i="36"/>
  <c r="O452" i="36" s="1"/>
  <c r="M452" i="36"/>
  <c r="K324" i="36"/>
  <c r="N324" i="36" s="1"/>
  <c r="M324" i="36"/>
  <c r="L324" i="36"/>
  <c r="O324" i="36" s="1"/>
  <c r="K290" i="36"/>
  <c r="N290" i="36" s="1"/>
  <c r="L290" i="36"/>
  <c r="O290" i="36" s="1"/>
  <c r="M290" i="36"/>
  <c r="K460" i="36"/>
  <c r="N460" i="36" s="1"/>
  <c r="M460" i="36"/>
  <c r="L460" i="36"/>
  <c r="O460" i="36" s="1"/>
  <c r="K296" i="36"/>
  <c r="N296" i="36" s="1"/>
  <c r="L296" i="36"/>
  <c r="O296" i="36" s="1"/>
  <c r="M296" i="36"/>
  <c r="L480" i="36"/>
  <c r="O480" i="36" s="1"/>
  <c r="K480" i="36"/>
  <c r="N480" i="36" s="1"/>
  <c r="M480" i="36"/>
  <c r="K282" i="36"/>
  <c r="N282" i="36" s="1"/>
  <c r="L282" i="36"/>
  <c r="O282" i="36" s="1"/>
  <c r="M282" i="36"/>
  <c r="L258" i="36"/>
  <c r="O258" i="36" s="1"/>
  <c r="K258" i="36"/>
  <c r="N258" i="36" s="1"/>
  <c r="M258" i="36"/>
  <c r="K386" i="36"/>
  <c r="N386" i="36" s="1"/>
  <c r="M386" i="36"/>
  <c r="L386" i="36"/>
  <c r="O386" i="36" s="1"/>
  <c r="K294" i="36"/>
  <c r="N294" i="36" s="1"/>
  <c r="L294" i="36"/>
  <c r="O294" i="36" s="1"/>
  <c r="M294" i="36"/>
  <c r="L395" i="36"/>
  <c r="O395" i="36" s="1"/>
  <c r="M395" i="36"/>
  <c r="K395" i="36"/>
  <c r="N395" i="36" s="1"/>
  <c r="M527" i="36"/>
  <c r="K527" i="36"/>
  <c r="N527" i="36" s="1"/>
  <c r="L527" i="36"/>
  <c r="O527" i="36" s="1"/>
  <c r="M538" i="36"/>
  <c r="L538" i="36"/>
  <c r="O538" i="36" s="1"/>
  <c r="K538" i="36"/>
  <c r="N538" i="36" s="1"/>
  <c r="M423" i="36"/>
  <c r="K423" i="36"/>
  <c r="N423" i="36" s="1"/>
  <c r="L423" i="36"/>
  <c r="O423" i="36" s="1"/>
  <c r="M405" i="36"/>
  <c r="L405" i="36"/>
  <c r="O405" i="36" s="1"/>
  <c r="K405" i="36"/>
  <c r="N405" i="36" s="1"/>
  <c r="L502" i="36"/>
  <c r="O502" i="36" s="1"/>
  <c r="K502" i="36"/>
  <c r="N502" i="36" s="1"/>
  <c r="M502" i="36"/>
  <c r="L547" i="36"/>
  <c r="O547" i="36" s="1"/>
  <c r="M547" i="36"/>
  <c r="K547" i="36"/>
  <c r="N547" i="36" s="1"/>
  <c r="L565" i="36"/>
  <c r="O565" i="36" s="1"/>
  <c r="K565" i="36"/>
  <c r="N565" i="36" s="1"/>
  <c r="M565" i="36"/>
  <c r="K598" i="36"/>
  <c r="N598" i="36" s="1"/>
  <c r="L598" i="36"/>
  <c r="O598" i="36" s="1"/>
  <c r="M598" i="36"/>
  <c r="M408" i="36"/>
  <c r="L408" i="36"/>
  <c r="O408" i="36" s="1"/>
  <c r="K408" i="36"/>
  <c r="N408" i="36" s="1"/>
  <c r="M528" i="36"/>
  <c r="L528" i="36"/>
  <c r="O528" i="36" s="1"/>
  <c r="K528" i="36"/>
  <c r="N528" i="36" s="1"/>
  <c r="K539" i="36"/>
  <c r="N539" i="36" s="1"/>
  <c r="M539" i="36"/>
  <c r="L539" i="36"/>
  <c r="O539" i="36" s="1"/>
  <c r="M411" i="36"/>
  <c r="L411" i="36"/>
  <c r="O411" i="36" s="1"/>
  <c r="K411" i="36"/>
  <c r="N411" i="36" s="1"/>
  <c r="M471" i="36"/>
  <c r="K471" i="36"/>
  <c r="N471" i="36" s="1"/>
  <c r="L471" i="36"/>
  <c r="O471" i="36" s="1"/>
  <c r="K478" i="36"/>
  <c r="N478" i="36" s="1"/>
  <c r="L478" i="36"/>
  <c r="O478" i="36" s="1"/>
  <c r="M478" i="36"/>
  <c r="M496" i="36"/>
  <c r="L496" i="36"/>
  <c r="O496" i="36" s="1"/>
  <c r="K496" i="36"/>
  <c r="N496" i="36" s="1"/>
  <c r="L509" i="36"/>
  <c r="O509" i="36" s="1"/>
  <c r="K509" i="36"/>
  <c r="N509" i="36" s="1"/>
  <c r="M509" i="36"/>
  <c r="M516" i="36"/>
  <c r="K516" i="36"/>
  <c r="N516" i="36" s="1"/>
  <c r="L516" i="36"/>
  <c r="O516" i="36" s="1"/>
  <c r="K579" i="36"/>
  <c r="N579" i="36" s="1"/>
  <c r="M579" i="36"/>
  <c r="L579" i="36"/>
  <c r="O579" i="36" s="1"/>
  <c r="K599" i="36"/>
  <c r="N599" i="36" s="1"/>
  <c r="L599" i="36"/>
  <c r="O599" i="36" s="1"/>
  <c r="M599" i="36"/>
  <c r="M410" i="36"/>
  <c r="L410" i="36"/>
  <c r="O410" i="36" s="1"/>
  <c r="K410" i="36"/>
  <c r="N410" i="36" s="1"/>
  <c r="L557" i="36"/>
  <c r="O557" i="36" s="1"/>
  <c r="M557" i="36"/>
  <c r="K557" i="36"/>
  <c r="N557" i="36" s="1"/>
  <c r="K451" i="36"/>
  <c r="N451" i="36" s="1"/>
  <c r="M451" i="36"/>
  <c r="L451" i="36"/>
  <c r="O451" i="36" s="1"/>
  <c r="M435" i="36"/>
  <c r="L435" i="36"/>
  <c r="O435" i="36" s="1"/>
  <c r="K435" i="36"/>
  <c r="N435" i="36" s="1"/>
  <c r="M431" i="36"/>
  <c r="L431" i="36"/>
  <c r="O431" i="36" s="1"/>
  <c r="K431" i="36"/>
  <c r="N431" i="36" s="1"/>
  <c r="M403" i="36"/>
  <c r="K403" i="36"/>
  <c r="N403" i="36" s="1"/>
  <c r="L403" i="36"/>
  <c r="O403" i="36" s="1"/>
  <c r="K342" i="36"/>
  <c r="N342" i="36" s="1"/>
  <c r="M342" i="36"/>
  <c r="L342" i="36"/>
  <c r="O342" i="36" s="1"/>
  <c r="K444" i="36"/>
  <c r="N444" i="36" s="1"/>
  <c r="L444" i="36"/>
  <c r="O444" i="36" s="1"/>
  <c r="M444" i="36"/>
  <c r="M301" i="36"/>
  <c r="L301" i="36"/>
  <c r="O301" i="36" s="1"/>
  <c r="K301" i="36"/>
  <c r="N301" i="36" s="1"/>
  <c r="M317" i="36"/>
  <c r="L317" i="36"/>
  <c r="O317" i="36" s="1"/>
  <c r="K317" i="36"/>
  <c r="N317" i="36" s="1"/>
  <c r="K559" i="36"/>
  <c r="N559" i="36" s="1"/>
  <c r="M559" i="36"/>
  <c r="L559" i="36"/>
  <c r="O559" i="36" s="1"/>
  <c r="L591" i="36"/>
  <c r="O591" i="36" s="1"/>
  <c r="K591" i="36"/>
  <c r="N591" i="36" s="1"/>
  <c r="M591" i="36"/>
  <c r="M387" i="36"/>
  <c r="L387" i="36"/>
  <c r="O387" i="36" s="1"/>
  <c r="K387" i="36"/>
  <c r="N387" i="36" s="1"/>
  <c r="M339" i="36"/>
  <c r="L339" i="36"/>
  <c r="O339" i="36" s="1"/>
  <c r="K339" i="36"/>
  <c r="N339" i="36" s="1"/>
  <c r="M347" i="36"/>
  <c r="L347" i="36"/>
  <c r="O347" i="36" s="1"/>
  <c r="K347" i="36"/>
  <c r="N347" i="36" s="1"/>
  <c r="K306" i="36"/>
  <c r="N306" i="36" s="1"/>
  <c r="M306" i="36"/>
  <c r="L306" i="36"/>
  <c r="O306" i="36" s="1"/>
  <c r="K322" i="36"/>
  <c r="N322" i="36" s="1"/>
  <c r="M322" i="36"/>
  <c r="L322" i="36"/>
  <c r="O322" i="36" s="1"/>
  <c r="K377" i="36"/>
  <c r="N377" i="36" s="1"/>
  <c r="L377" i="36"/>
  <c r="O377" i="36" s="1"/>
  <c r="M377" i="36"/>
  <c r="K336" i="36"/>
  <c r="N336" i="36" s="1"/>
  <c r="L336" i="36"/>
  <c r="O336" i="36" s="1"/>
  <c r="M336" i="36"/>
  <c r="M307" i="36"/>
  <c r="K307" i="36"/>
  <c r="N307" i="36" s="1"/>
  <c r="L307" i="36"/>
  <c r="O307" i="36" s="1"/>
  <c r="M323" i="36"/>
  <c r="K323" i="36"/>
  <c r="N323" i="36" s="1"/>
  <c r="L323" i="36"/>
  <c r="O323" i="36" s="1"/>
  <c r="M362" i="36"/>
  <c r="L362" i="36"/>
  <c r="O362" i="36" s="1"/>
  <c r="K362" i="36"/>
  <c r="N362" i="36" s="1"/>
  <c r="K304" i="36"/>
  <c r="N304" i="36" s="1"/>
  <c r="M304" i="36"/>
  <c r="L304" i="36"/>
  <c r="O304" i="36" s="1"/>
  <c r="K320" i="36"/>
  <c r="N320" i="36" s="1"/>
  <c r="M320" i="36"/>
  <c r="L320" i="36"/>
  <c r="O320" i="36" s="1"/>
  <c r="M346" i="36"/>
  <c r="L346" i="36"/>
  <c r="O346" i="36" s="1"/>
  <c r="K346" i="36"/>
  <c r="N346" i="36" s="1"/>
  <c r="L226" i="36"/>
  <c r="O226" i="36" s="1"/>
  <c r="M226" i="36"/>
  <c r="K226" i="36"/>
  <c r="N226" i="36" s="1"/>
  <c r="M233" i="36"/>
  <c r="L233" i="36"/>
  <c r="O233" i="36" s="1"/>
  <c r="K233" i="36"/>
  <c r="N233" i="36" s="1"/>
  <c r="M241" i="36"/>
  <c r="K241" i="36"/>
  <c r="N241" i="36" s="1"/>
  <c r="L241" i="36"/>
  <c r="O241" i="36" s="1"/>
  <c r="M240" i="36"/>
  <c r="K240" i="36"/>
  <c r="N240" i="36" s="1"/>
  <c r="L240" i="36"/>
  <c r="O240" i="36" s="1"/>
  <c r="L243" i="36"/>
  <c r="O243" i="36" s="1"/>
  <c r="M243" i="36"/>
  <c r="K243" i="36"/>
  <c r="N243" i="36" s="1"/>
  <c r="L229" i="36"/>
  <c r="O229" i="36" s="1"/>
  <c r="K229" i="36"/>
  <c r="N229" i="36" s="1"/>
  <c r="M229" i="36"/>
  <c r="K232" i="36"/>
  <c r="N232" i="36" s="1"/>
  <c r="L232" i="36"/>
  <c r="O232" i="36" s="1"/>
  <c r="M232" i="36"/>
  <c r="K231" i="36"/>
  <c r="N231" i="36" s="1"/>
  <c r="L231" i="36"/>
  <c r="O231" i="36" s="1"/>
  <c r="M231" i="36"/>
  <c r="L234" i="36"/>
  <c r="O234" i="36" s="1"/>
  <c r="M234" i="36"/>
  <c r="K234" i="36"/>
  <c r="N234" i="36" s="1"/>
  <c r="L225" i="36"/>
  <c r="O225" i="36" s="1"/>
  <c r="K225" i="36"/>
  <c r="N225" i="36" s="1"/>
  <c r="M225" i="36"/>
  <c r="M228" i="36"/>
  <c r="K228" i="36"/>
  <c r="N228" i="36" s="1"/>
  <c r="L228" i="36"/>
  <c r="O228" i="36" s="1"/>
  <c r="K227" i="36"/>
  <c r="N227" i="36" s="1"/>
  <c r="L227" i="36"/>
  <c r="O227" i="36" s="1"/>
  <c r="M227" i="36"/>
  <c r="K230" i="36"/>
  <c r="N230" i="36" s="1"/>
  <c r="L230" i="36"/>
  <c r="O230" i="36" s="1"/>
  <c r="M230" i="36"/>
  <c r="M249" i="36"/>
  <c r="K249" i="36"/>
  <c r="L249" i="36"/>
  <c r="L242" i="36"/>
  <c r="O242" i="36" s="1"/>
  <c r="M242" i="36"/>
  <c r="K242" i="36"/>
  <c r="N242" i="36" s="1"/>
  <c r="L79" i="36"/>
  <c r="O79" i="36" s="1"/>
  <c r="M79" i="36"/>
  <c r="K79" i="36"/>
  <c r="N79" i="36" s="1"/>
  <c r="M74" i="36"/>
  <c r="K74" i="36"/>
  <c r="N74" i="36" s="1"/>
  <c r="L74" i="36"/>
  <c r="O74" i="36" s="1"/>
  <c r="K239" i="36"/>
  <c r="N239" i="36" s="1"/>
  <c r="M239" i="36"/>
  <c r="L239" i="36"/>
  <c r="O239" i="36" s="1"/>
  <c r="L57" i="36"/>
  <c r="K57" i="36"/>
  <c r="K162" i="36"/>
  <c r="L162" i="36"/>
  <c r="M185" i="36"/>
  <c r="K185" i="36"/>
  <c r="N185" i="36" s="1"/>
  <c r="L185" i="36"/>
  <c r="O185" i="36" s="1"/>
  <c r="L217" i="36"/>
  <c r="O217" i="36" s="1"/>
  <c r="K217" i="36"/>
  <c r="N217" i="36" s="1"/>
  <c r="M217" i="36"/>
  <c r="K122" i="36"/>
  <c r="N122" i="36" s="1"/>
  <c r="L122" i="36"/>
  <c r="O122" i="36" s="1"/>
  <c r="M122" i="36"/>
  <c r="K47" i="36"/>
  <c r="L47" i="36"/>
  <c r="L150" i="36"/>
  <c r="O150" i="36" s="1"/>
  <c r="M150" i="36"/>
  <c r="K150" i="36"/>
  <c r="N150" i="36" s="1"/>
  <c r="K38" i="36"/>
  <c r="L38" i="36"/>
  <c r="K35" i="36"/>
  <c r="L35" i="36"/>
  <c r="M65" i="36"/>
  <c r="L65" i="36"/>
  <c r="O65" i="36" s="1"/>
  <c r="K65" i="36"/>
  <c r="N65" i="36" s="1"/>
  <c r="M101" i="36"/>
  <c r="L101" i="36"/>
  <c r="O101" i="36" s="1"/>
  <c r="K101" i="36"/>
  <c r="N101" i="36" s="1"/>
  <c r="K40" i="36"/>
  <c r="L40" i="36"/>
  <c r="K90" i="36"/>
  <c r="N90" i="36" s="1"/>
  <c r="L90" i="36"/>
  <c r="O90" i="36" s="1"/>
  <c r="M90" i="36"/>
  <c r="L204" i="36"/>
  <c r="O204" i="36" s="1"/>
  <c r="K204" i="36"/>
  <c r="N204" i="36" s="1"/>
  <c r="M204" i="36"/>
  <c r="L188" i="36"/>
  <c r="O188" i="36" s="1"/>
  <c r="K188" i="36"/>
  <c r="N188" i="36" s="1"/>
  <c r="M188" i="36"/>
  <c r="M199" i="36"/>
  <c r="K199" i="36"/>
  <c r="N199" i="36" s="1"/>
  <c r="L199" i="36"/>
  <c r="O199" i="36" s="1"/>
  <c r="K179" i="36"/>
  <c r="N179" i="36" s="1"/>
  <c r="L179" i="36"/>
  <c r="O179" i="36" s="1"/>
  <c r="M179" i="36"/>
  <c r="K189" i="36"/>
  <c r="N189" i="36" s="1"/>
  <c r="M189" i="36"/>
  <c r="L189" i="36"/>
  <c r="O189" i="36" s="1"/>
  <c r="K163" i="36"/>
  <c r="L163" i="36"/>
  <c r="K55" i="36"/>
  <c r="L55" i="36"/>
  <c r="K156" i="36"/>
  <c r="L156" i="36"/>
  <c r="L51" i="36"/>
  <c r="K51" i="36"/>
  <c r="K52" i="36"/>
  <c r="L52" i="36"/>
  <c r="K81" i="36"/>
  <c r="N81" i="36" s="1"/>
  <c r="L81" i="36"/>
  <c r="O81" i="36" s="1"/>
  <c r="M81" i="36"/>
  <c r="M123" i="36"/>
  <c r="K123" i="36"/>
  <c r="N123" i="36" s="1"/>
  <c r="L123" i="36"/>
  <c r="O123" i="36" s="1"/>
  <c r="K168" i="36"/>
  <c r="L168" i="36"/>
  <c r="K45" i="36"/>
  <c r="L45" i="36"/>
  <c r="L76" i="36"/>
  <c r="O76" i="36" s="1"/>
  <c r="M76" i="36"/>
  <c r="K76" i="36"/>
  <c r="N76" i="36" s="1"/>
  <c r="K116" i="36"/>
  <c r="N116" i="36" s="1"/>
  <c r="L116" i="36"/>
  <c r="O116" i="36" s="1"/>
  <c r="M116" i="36"/>
  <c r="K165" i="36"/>
  <c r="L165" i="36"/>
  <c r="K244" i="36"/>
  <c r="N244" i="36" s="1"/>
  <c r="M244" i="36"/>
  <c r="L244" i="36"/>
  <c r="O244" i="36" s="1"/>
  <c r="L50" i="36"/>
  <c r="K50" i="36"/>
  <c r="K83" i="36"/>
  <c r="L83" i="36"/>
  <c r="L125" i="36"/>
  <c r="O125" i="36" s="1"/>
  <c r="K125" i="36"/>
  <c r="N125" i="36" s="1"/>
  <c r="M125" i="36"/>
  <c r="L151" i="36"/>
  <c r="K151" i="36"/>
  <c r="L220" i="36"/>
  <c r="O220" i="36" s="1"/>
  <c r="M220" i="36"/>
  <c r="K220" i="36"/>
  <c r="N220" i="36" s="1"/>
  <c r="L126" i="36"/>
  <c r="O126" i="36" s="1"/>
  <c r="M126" i="36"/>
  <c r="K126" i="36"/>
  <c r="N126" i="36" s="1"/>
  <c r="K59" i="36"/>
  <c r="L59" i="36"/>
  <c r="K78" i="36"/>
  <c r="N78" i="36" s="1"/>
  <c r="L78" i="36"/>
  <c r="O78" i="36" s="1"/>
  <c r="M78" i="36"/>
  <c r="M138" i="36"/>
  <c r="K133" i="36"/>
  <c r="N133" i="36" s="1"/>
  <c r="L133" i="36"/>
  <c r="O133" i="36" s="1"/>
  <c r="M133" i="36"/>
  <c r="M68" i="36"/>
  <c r="L68" i="36"/>
  <c r="O68" i="36" s="1"/>
  <c r="K68" i="36"/>
  <c r="N68" i="36" s="1"/>
  <c r="M64" i="36"/>
  <c r="L64" i="36"/>
  <c r="O64" i="36" s="1"/>
  <c r="K64" i="36"/>
  <c r="N64" i="36" s="1"/>
  <c r="M100" i="36"/>
  <c r="L100" i="36"/>
  <c r="O100" i="36" s="1"/>
  <c r="K100" i="36"/>
  <c r="N100" i="36" s="1"/>
  <c r="K36" i="36"/>
  <c r="L36" i="36"/>
  <c r="K89" i="36"/>
  <c r="N89" i="36" s="1"/>
  <c r="L89" i="36"/>
  <c r="O89" i="36" s="1"/>
  <c r="M89" i="36"/>
  <c r="K200" i="36"/>
  <c r="N200" i="36" s="1"/>
  <c r="M200" i="36"/>
  <c r="L200" i="36"/>
  <c r="O200" i="36" s="1"/>
  <c r="L180" i="36"/>
  <c r="O180" i="36" s="1"/>
  <c r="M180" i="36"/>
  <c r="K180" i="36"/>
  <c r="N180" i="36" s="1"/>
  <c r="K195" i="36"/>
  <c r="N195" i="36" s="1"/>
  <c r="M195" i="36"/>
  <c r="L195" i="36"/>
  <c r="O195" i="36" s="1"/>
  <c r="M175" i="36"/>
  <c r="K175" i="36"/>
  <c r="N175" i="36" s="1"/>
  <c r="L175" i="36"/>
  <c r="O175" i="36" s="1"/>
  <c r="M190" i="36"/>
  <c r="K190" i="36"/>
  <c r="N190" i="36" s="1"/>
  <c r="L190" i="36"/>
  <c r="O190" i="36" s="1"/>
  <c r="M201" i="36"/>
  <c r="L201" i="36"/>
  <c r="O201" i="36" s="1"/>
  <c r="K201" i="36"/>
  <c r="N201" i="36" s="1"/>
  <c r="M172" i="36"/>
  <c r="L172" i="36"/>
  <c r="O172" i="36" s="1"/>
  <c r="K172" i="36"/>
  <c r="N172" i="36" s="1"/>
  <c r="K174" i="36"/>
  <c r="N174" i="36" s="1"/>
  <c r="L174" i="36"/>
  <c r="O174" i="36" s="1"/>
  <c r="M174" i="36"/>
  <c r="K130" i="36"/>
  <c r="N130" i="36" s="1"/>
  <c r="L130" i="36"/>
  <c r="O130" i="36" s="1"/>
  <c r="M130" i="36"/>
  <c r="K56" i="36"/>
  <c r="L56" i="36"/>
  <c r="L107" i="36"/>
  <c r="O107" i="36" s="1"/>
  <c r="M107" i="36"/>
  <c r="K107" i="36"/>
  <c r="N107" i="36" s="1"/>
  <c r="L127" i="36"/>
  <c r="O127" i="36" s="1"/>
  <c r="K127" i="36"/>
  <c r="N127" i="36" s="1"/>
  <c r="M127" i="36"/>
  <c r="L153" i="36"/>
  <c r="K153" i="36"/>
  <c r="K218" i="36"/>
  <c r="N218" i="36" s="1"/>
  <c r="L218" i="36"/>
  <c r="O218" i="36" s="1"/>
  <c r="M218" i="36"/>
  <c r="K49" i="36"/>
  <c r="L49" i="36"/>
  <c r="M82" i="36"/>
  <c r="K82" i="36"/>
  <c r="N82" i="36" s="1"/>
  <c r="L82" i="36"/>
  <c r="O82" i="36" s="1"/>
  <c r="M124" i="36"/>
  <c r="K124" i="36"/>
  <c r="N124" i="36" s="1"/>
  <c r="L124" i="36"/>
  <c r="O124" i="36" s="1"/>
  <c r="K149" i="36"/>
  <c r="L149" i="36"/>
  <c r="M184" i="36"/>
  <c r="K184" i="36"/>
  <c r="N184" i="36" s="1"/>
  <c r="L184" i="36"/>
  <c r="O184" i="36" s="1"/>
  <c r="K54" i="36"/>
  <c r="L54" i="36"/>
  <c r="M129" i="36"/>
  <c r="K129" i="36"/>
  <c r="N129" i="36" s="1"/>
  <c r="L129" i="36"/>
  <c r="O129" i="36" s="1"/>
  <c r="K155" i="36"/>
  <c r="L155" i="36"/>
  <c r="L245" i="36"/>
  <c r="O245" i="36" s="1"/>
  <c r="M245" i="36"/>
  <c r="K245" i="36"/>
  <c r="N245" i="36" s="1"/>
  <c r="M238" i="36"/>
  <c r="K238" i="36"/>
  <c r="N238" i="36" s="1"/>
  <c r="L238" i="36"/>
  <c r="O238" i="36" s="1"/>
  <c r="K77" i="36"/>
  <c r="N77" i="36" s="1"/>
  <c r="L77" i="36"/>
  <c r="O77" i="36" s="1"/>
  <c r="M77" i="36"/>
  <c r="K161" i="36"/>
  <c r="N161" i="36" s="1"/>
  <c r="L161" i="36"/>
  <c r="O161" i="36" s="1"/>
  <c r="M161" i="36"/>
  <c r="K32" i="36"/>
  <c r="L32" i="36"/>
  <c r="L94" i="36"/>
  <c r="K94" i="36"/>
  <c r="M67" i="36"/>
  <c r="L67" i="36"/>
  <c r="O67" i="36" s="1"/>
  <c r="K67" i="36"/>
  <c r="N67" i="36" s="1"/>
  <c r="K88" i="36"/>
  <c r="N88" i="36" s="1"/>
  <c r="M88" i="36"/>
  <c r="L88" i="36"/>
  <c r="O88" i="36" s="1"/>
  <c r="M99" i="36"/>
  <c r="L99" i="36"/>
  <c r="O99" i="36" s="1"/>
  <c r="K99" i="36"/>
  <c r="N99" i="36" s="1"/>
  <c r="K87" i="36"/>
  <c r="N87" i="36" s="1"/>
  <c r="M87" i="36"/>
  <c r="L87" i="36"/>
  <c r="O87" i="36" s="1"/>
  <c r="K41" i="36"/>
  <c r="L41" i="36"/>
  <c r="L196" i="36"/>
  <c r="O196" i="36" s="1"/>
  <c r="K196" i="36"/>
  <c r="N196" i="36" s="1"/>
  <c r="M196" i="36"/>
  <c r="M176" i="36"/>
  <c r="K176" i="36"/>
  <c r="N176" i="36" s="1"/>
  <c r="L176" i="36"/>
  <c r="O176" i="36" s="1"/>
  <c r="M191" i="36"/>
  <c r="L191" i="36"/>
  <c r="O191" i="36" s="1"/>
  <c r="K191" i="36"/>
  <c r="N191" i="36" s="1"/>
  <c r="K202" i="36"/>
  <c r="N202" i="36" s="1"/>
  <c r="L202" i="36"/>
  <c r="O202" i="36" s="1"/>
  <c r="M202" i="36"/>
  <c r="M186" i="36"/>
  <c r="K186" i="36"/>
  <c r="N186" i="36" s="1"/>
  <c r="L186" i="36"/>
  <c r="O186" i="36" s="1"/>
  <c r="K197" i="36"/>
  <c r="N197" i="36" s="1"/>
  <c r="M197" i="36"/>
  <c r="L197" i="36"/>
  <c r="O197" i="36" s="1"/>
  <c r="M177" i="36"/>
  <c r="K177" i="36"/>
  <c r="N177" i="36" s="1"/>
  <c r="L177" i="36"/>
  <c r="O177" i="36" s="1"/>
  <c r="K224" i="36"/>
  <c r="N224" i="36" s="1"/>
  <c r="L224" i="36"/>
  <c r="O224" i="36" s="1"/>
  <c r="M224" i="36"/>
  <c r="K221" i="36"/>
  <c r="N221" i="36" s="1"/>
  <c r="L221" i="36"/>
  <c r="O221" i="36" s="1"/>
  <c r="M221" i="36"/>
  <c r="M73" i="36"/>
  <c r="K73" i="36"/>
  <c r="N73" i="36" s="1"/>
  <c r="L73" i="36"/>
  <c r="O73" i="36" s="1"/>
  <c r="L48" i="36"/>
  <c r="K48" i="36"/>
  <c r="M115" i="36"/>
  <c r="K115" i="36"/>
  <c r="N115" i="36" s="1"/>
  <c r="L115" i="36"/>
  <c r="O115" i="36" s="1"/>
  <c r="L164" i="36"/>
  <c r="K164" i="36"/>
  <c r="L112" i="36"/>
  <c r="O112" i="36" s="1"/>
  <c r="M112" i="36"/>
  <c r="K112" i="36"/>
  <c r="N112" i="36" s="1"/>
  <c r="K223" i="36"/>
  <c r="N223" i="36" s="1"/>
  <c r="L223" i="36"/>
  <c r="O223" i="36" s="1"/>
  <c r="M223" i="36"/>
  <c r="K118" i="36"/>
  <c r="L118" i="36"/>
  <c r="K75" i="36"/>
  <c r="N75" i="36" s="1"/>
  <c r="L75" i="36"/>
  <c r="O75" i="36" s="1"/>
  <c r="M75" i="36"/>
  <c r="M194" i="36"/>
  <c r="K194" i="36"/>
  <c r="N194" i="36" s="1"/>
  <c r="L194" i="36"/>
  <c r="O194" i="36" s="1"/>
  <c r="K114" i="36"/>
  <c r="N114" i="36" s="1"/>
  <c r="L114" i="36"/>
  <c r="O114" i="36" s="1"/>
  <c r="M114" i="36"/>
  <c r="K110" i="36"/>
  <c r="N110" i="36" s="1"/>
  <c r="L110" i="36"/>
  <c r="O110" i="36" s="1"/>
  <c r="M110" i="36"/>
  <c r="K111" i="36"/>
  <c r="N111" i="36" s="1"/>
  <c r="L111" i="36"/>
  <c r="O111" i="36" s="1"/>
  <c r="M111" i="36"/>
  <c r="L131" i="36"/>
  <c r="O131" i="36" s="1"/>
  <c r="M131" i="36"/>
  <c r="K131" i="36"/>
  <c r="N131" i="36" s="1"/>
  <c r="L160" i="36"/>
  <c r="K160" i="36"/>
  <c r="M222" i="36"/>
  <c r="K222" i="36"/>
  <c r="N222" i="36" s="1"/>
  <c r="L222" i="36"/>
  <c r="O222" i="36" s="1"/>
  <c r="K53" i="36"/>
  <c r="L53" i="36"/>
  <c r="K108" i="36"/>
  <c r="N108" i="36" s="1"/>
  <c r="L108" i="36"/>
  <c r="O108" i="36" s="1"/>
  <c r="M108" i="36"/>
  <c r="L128" i="36"/>
  <c r="O128" i="36" s="1"/>
  <c r="K128" i="36"/>
  <c r="N128" i="36" s="1"/>
  <c r="M128" i="36"/>
  <c r="K154" i="36"/>
  <c r="L154" i="36"/>
  <c r="M219" i="36"/>
  <c r="K219" i="36"/>
  <c r="N219" i="36" s="1"/>
  <c r="L219" i="36"/>
  <c r="O219" i="36" s="1"/>
  <c r="K58" i="36"/>
  <c r="L58" i="36"/>
  <c r="K113" i="36"/>
  <c r="N113" i="36" s="1"/>
  <c r="L113" i="36"/>
  <c r="O113" i="36" s="1"/>
  <c r="M113" i="36"/>
  <c r="K166" i="36"/>
  <c r="L166" i="36"/>
  <c r="K167" i="36"/>
  <c r="L167" i="36"/>
  <c r="K34" i="36"/>
  <c r="N34" i="36" s="1"/>
  <c r="L34" i="36"/>
  <c r="O34" i="36" s="1"/>
  <c r="K39" i="36"/>
  <c r="L39" i="36"/>
  <c r="M66" i="36"/>
  <c r="L66" i="36"/>
  <c r="O66" i="36" s="1"/>
  <c r="K66" i="36"/>
  <c r="N66" i="36" s="1"/>
  <c r="M102" i="36"/>
  <c r="L102" i="36"/>
  <c r="O102" i="36" s="1"/>
  <c r="K102" i="36"/>
  <c r="N102" i="36" s="1"/>
  <c r="L132" i="36"/>
  <c r="O132" i="36" s="1"/>
  <c r="M132" i="36"/>
  <c r="K132" i="36"/>
  <c r="N132" i="36" s="1"/>
  <c r="M98" i="36"/>
  <c r="L98" i="36"/>
  <c r="O98" i="36" s="1"/>
  <c r="K98" i="36"/>
  <c r="N98" i="36" s="1"/>
  <c r="K37" i="36"/>
  <c r="L37" i="36"/>
  <c r="M192" i="36"/>
  <c r="K192" i="36"/>
  <c r="N192" i="36" s="1"/>
  <c r="L192" i="36"/>
  <c r="O192" i="36" s="1"/>
  <c r="K203" i="36"/>
  <c r="N203" i="36" s="1"/>
  <c r="L203" i="36"/>
  <c r="O203" i="36" s="1"/>
  <c r="M203" i="36"/>
  <c r="M187" i="36"/>
  <c r="K187" i="36"/>
  <c r="N187" i="36" s="1"/>
  <c r="L187" i="36"/>
  <c r="O187" i="36" s="1"/>
  <c r="M198" i="36"/>
  <c r="K198" i="36"/>
  <c r="N198" i="36" s="1"/>
  <c r="L198" i="36"/>
  <c r="O198" i="36" s="1"/>
  <c r="L178" i="36"/>
  <c r="O178" i="36" s="1"/>
  <c r="K178" i="36"/>
  <c r="N178" i="36" s="1"/>
  <c r="M178" i="36"/>
  <c r="M193" i="36"/>
  <c r="L193" i="36"/>
  <c r="O193" i="36" s="1"/>
  <c r="K193" i="36"/>
  <c r="N193" i="36" s="1"/>
  <c r="K173" i="36"/>
  <c r="N173" i="36" s="1"/>
  <c r="L173" i="36"/>
  <c r="O173" i="36" s="1"/>
  <c r="M173" i="36"/>
  <c r="L20" i="36"/>
  <c r="K20" i="36"/>
  <c r="K28" i="36"/>
  <c r="L28" i="36"/>
  <c r="K21" i="36"/>
  <c r="L21" i="36"/>
  <c r="K23" i="36"/>
  <c r="L23" i="36"/>
  <c r="M15" i="36"/>
  <c r="Q15" i="36"/>
  <c r="L19" i="36"/>
  <c r="K19" i="36"/>
  <c r="K24" i="36"/>
  <c r="L24" i="36"/>
  <c r="L17" i="36"/>
  <c r="K17" i="36"/>
  <c r="K25" i="36"/>
  <c r="L25" i="36"/>
  <c r="L18" i="36"/>
  <c r="K18" i="36"/>
  <c r="K15" i="36"/>
  <c r="N15" i="36" s="1"/>
  <c r="L15" i="36"/>
  <c r="O15" i="36" s="1"/>
  <c r="L22" i="36"/>
  <c r="K22" i="36"/>
  <c r="L29" i="36"/>
  <c r="K29" i="36"/>
  <c r="L16" i="36"/>
  <c r="O16" i="36" s="1"/>
  <c r="K16" i="36"/>
  <c r="N16" i="36" s="1"/>
  <c r="K27" i="36"/>
  <c r="L27" i="36"/>
  <c r="K26" i="36"/>
  <c r="L26" i="36"/>
  <c r="M16" i="36"/>
  <c r="L274" i="36"/>
  <c r="O274" i="36" s="1"/>
  <c r="K274" i="36"/>
  <c r="N274" i="36" s="1"/>
  <c r="M213" i="36"/>
  <c r="K213" i="36"/>
  <c r="N213" i="36" s="1"/>
  <c r="L213" i="36"/>
  <c r="O213" i="36" s="1"/>
  <c r="M210" i="36"/>
  <c r="K210" i="36"/>
  <c r="N210" i="36" s="1"/>
  <c r="L210" i="36"/>
  <c r="O210" i="36" s="1"/>
  <c r="K267" i="36"/>
  <c r="N267" i="36" s="1"/>
  <c r="L267" i="36"/>
  <c r="O267" i="36" s="1"/>
  <c r="K269" i="36"/>
  <c r="N269" i="36" s="1"/>
  <c r="L269" i="36"/>
  <c r="O269" i="36" s="1"/>
  <c r="L270" i="36"/>
  <c r="O270" i="36" s="1"/>
  <c r="K270" i="36"/>
  <c r="N270" i="36" s="1"/>
  <c r="M211" i="36"/>
  <c r="K211" i="36"/>
  <c r="N211" i="36" s="1"/>
  <c r="L211" i="36"/>
  <c r="O211" i="36" s="1"/>
  <c r="K275" i="36"/>
  <c r="N275" i="36" s="1"/>
  <c r="L275" i="36"/>
  <c r="O275" i="36" s="1"/>
  <c r="L264" i="36"/>
  <c r="O264" i="36" s="1"/>
  <c r="K264" i="36"/>
  <c r="N264" i="36" s="1"/>
  <c r="L268" i="36"/>
  <c r="O268" i="36" s="1"/>
  <c r="K268" i="36"/>
  <c r="N268" i="36" s="1"/>
  <c r="L209" i="36"/>
  <c r="O209" i="36" s="1"/>
  <c r="K209" i="36"/>
  <c r="N209" i="36" s="1"/>
  <c r="M209" i="36"/>
  <c r="K271" i="36"/>
  <c r="N271" i="36" s="1"/>
  <c r="L271" i="36"/>
  <c r="O271" i="36" s="1"/>
  <c r="L276" i="36"/>
  <c r="O276" i="36" s="1"/>
  <c r="K276" i="36"/>
  <c r="N276" i="36" s="1"/>
  <c r="M212" i="36"/>
  <c r="L212" i="36"/>
  <c r="O212" i="36" s="1"/>
  <c r="K212" i="36"/>
  <c r="N212" i="36" s="1"/>
  <c r="K273" i="36"/>
  <c r="N273" i="36" s="1"/>
  <c r="L273" i="36"/>
  <c r="O273" i="36" s="1"/>
  <c r="L272" i="36"/>
  <c r="O272" i="36" s="1"/>
  <c r="K272" i="36"/>
  <c r="N272" i="36" s="1"/>
  <c r="K265" i="36"/>
  <c r="N265" i="36" s="1"/>
  <c r="L265" i="36"/>
  <c r="O265" i="36" s="1"/>
  <c r="L266" i="36"/>
  <c r="O266" i="36" s="1"/>
  <c r="K266" i="36"/>
  <c r="N266" i="36" s="1"/>
  <c r="L250" i="36"/>
  <c r="O250" i="36" s="1"/>
  <c r="K250" i="36"/>
  <c r="N250" i="36" s="1"/>
  <c r="M250" i="36"/>
  <c r="L138" i="36"/>
  <c r="O138" i="36" s="1"/>
  <c r="K138" i="36"/>
  <c r="N138" i="36" s="1"/>
  <c r="K14" i="36"/>
  <c r="R600" i="36" l="1"/>
  <c r="R370" i="36"/>
  <c r="R567" i="36"/>
  <c r="R593" i="36"/>
  <c r="R606" i="36"/>
  <c r="R585" i="36"/>
  <c r="M261" i="36"/>
  <c r="M246" i="36"/>
  <c r="M103" i="36"/>
  <c r="N103" i="36"/>
  <c r="M251" i="36"/>
  <c r="N249" i="36"/>
  <c r="N251" i="36" s="1"/>
  <c r="K251" i="36"/>
  <c r="O249" i="36"/>
  <c r="O251" i="36" s="1"/>
  <c r="L251" i="36"/>
  <c r="O103" i="36"/>
  <c r="N261" i="36"/>
  <c r="O261" i="36"/>
  <c r="G29" i="36"/>
  <c r="Q29" i="36" l="1"/>
  <c r="M29" i="36"/>
  <c r="O29" i="36"/>
  <c r="N29" i="36"/>
  <c r="K109" i="36" l="1"/>
  <c r="M109" i="36" l="1"/>
  <c r="Q109" i="36"/>
  <c r="N109" i="36"/>
  <c r="O109" i="36"/>
  <c r="K63" i="36"/>
  <c r="G63" i="36"/>
  <c r="Q63" i="36" s="1"/>
  <c r="K46" i="36"/>
  <c r="G46" i="36"/>
  <c r="M46" i="36" s="1"/>
  <c r="K33" i="36"/>
  <c r="G33" i="36"/>
  <c r="M33" i="36" s="1"/>
  <c r="G14" i="36"/>
  <c r="O14" i="36" s="1"/>
  <c r="M14" i="36" l="1"/>
  <c r="Q14" i="36"/>
  <c r="N14" i="36"/>
  <c r="N46" i="36"/>
  <c r="O46" i="36"/>
  <c r="M63" i="36"/>
  <c r="N63" i="36"/>
  <c r="O63" i="36"/>
  <c r="Q46" i="36"/>
  <c r="N33" i="36"/>
  <c r="O33" i="36"/>
  <c r="Q33" i="36"/>
  <c r="L254" i="36" l="1"/>
  <c r="K254" i="36"/>
  <c r="G254" i="36"/>
  <c r="Q254" i="36" s="1"/>
  <c r="L208" i="36"/>
  <c r="K208" i="36"/>
  <c r="M208" i="36"/>
  <c r="G168" i="36"/>
  <c r="G167" i="36"/>
  <c r="G166" i="36"/>
  <c r="G165" i="36"/>
  <c r="G164" i="36"/>
  <c r="G163" i="36"/>
  <c r="G162" i="36"/>
  <c r="G160" i="36"/>
  <c r="G156" i="36"/>
  <c r="G155" i="36"/>
  <c r="G154" i="36"/>
  <c r="G153" i="36"/>
  <c r="L152" i="36"/>
  <c r="K152" i="36"/>
  <c r="G152" i="36"/>
  <c r="Q152" i="36" s="1"/>
  <c r="G151" i="36"/>
  <c r="G149" i="36"/>
  <c r="L145" i="36"/>
  <c r="K145" i="36"/>
  <c r="G145" i="36"/>
  <c r="L144" i="36"/>
  <c r="K144" i="36"/>
  <c r="G144" i="36"/>
  <c r="L143" i="36"/>
  <c r="K143" i="36"/>
  <c r="G143" i="36"/>
  <c r="L142" i="36"/>
  <c r="K142" i="36"/>
  <c r="G142" i="36"/>
  <c r="L141" i="36"/>
  <c r="K141" i="36"/>
  <c r="G141" i="36"/>
  <c r="L140" i="36"/>
  <c r="K140" i="36"/>
  <c r="G140" i="36"/>
  <c r="M140" i="36" s="1"/>
  <c r="L139" i="36"/>
  <c r="K139" i="36"/>
  <c r="G139" i="36"/>
  <c r="L137" i="36"/>
  <c r="K137" i="36"/>
  <c r="G137" i="36"/>
  <c r="G118" i="36"/>
  <c r="G94" i="36"/>
  <c r="G83" i="36"/>
  <c r="K72" i="36"/>
  <c r="M72" i="36"/>
  <c r="G59" i="36"/>
  <c r="G58" i="36"/>
  <c r="G57" i="36"/>
  <c r="G56" i="36"/>
  <c r="G55" i="36"/>
  <c r="G54" i="36"/>
  <c r="G53" i="36"/>
  <c r="G52" i="36"/>
  <c r="G51" i="36"/>
  <c r="G50" i="36"/>
  <c r="G49" i="36"/>
  <c r="G48" i="36"/>
  <c r="G47" i="36"/>
  <c r="G45" i="36"/>
  <c r="G41" i="36"/>
  <c r="G40" i="36"/>
  <c r="G39" i="36"/>
  <c r="G38" i="36"/>
  <c r="G37" i="36"/>
  <c r="G36" i="36"/>
  <c r="G35" i="36"/>
  <c r="G32" i="36"/>
  <c r="G28" i="36"/>
  <c r="G27" i="36"/>
  <c r="G26" i="36"/>
  <c r="G25" i="36"/>
  <c r="G24" i="36"/>
  <c r="G23" i="36"/>
  <c r="G22" i="36"/>
  <c r="G21" i="36"/>
  <c r="G20" i="36"/>
  <c r="G19" i="36"/>
  <c r="G18" i="36"/>
  <c r="G17" i="36"/>
  <c r="Q35" i="36" l="1"/>
  <c r="M35" i="36"/>
  <c r="N35" i="36"/>
  <c r="O35" i="36"/>
  <c r="Q39" i="36"/>
  <c r="M39" i="36"/>
  <c r="O39" i="36"/>
  <c r="N39" i="36"/>
  <c r="M47" i="36"/>
  <c r="Q47" i="36"/>
  <c r="O47" i="36"/>
  <c r="N47" i="36"/>
  <c r="M51" i="36"/>
  <c r="Q51" i="36"/>
  <c r="O51" i="36"/>
  <c r="N51" i="36"/>
  <c r="M55" i="36"/>
  <c r="Q55" i="36"/>
  <c r="O55" i="36"/>
  <c r="N55" i="36"/>
  <c r="Q59" i="36"/>
  <c r="M59" i="36"/>
  <c r="N59" i="36"/>
  <c r="O59" i="36"/>
  <c r="M94" i="36"/>
  <c r="Q94" i="36"/>
  <c r="O94" i="36"/>
  <c r="N94" i="36"/>
  <c r="N95" i="36" s="1"/>
  <c r="Q144" i="36"/>
  <c r="M144" i="36"/>
  <c r="Q154" i="36"/>
  <c r="M154" i="36"/>
  <c r="N154" i="36"/>
  <c r="O154" i="36"/>
  <c r="Q162" i="36"/>
  <c r="M162" i="36"/>
  <c r="N162" i="36"/>
  <c r="O162" i="36"/>
  <c r="M166" i="36"/>
  <c r="Q166" i="36"/>
  <c r="O166" i="36"/>
  <c r="N166" i="36"/>
  <c r="Q36" i="36"/>
  <c r="M36" i="36"/>
  <c r="O36" i="36"/>
  <c r="N36" i="36"/>
  <c r="Q40" i="36"/>
  <c r="M40" i="36"/>
  <c r="O40" i="36"/>
  <c r="N40" i="36"/>
  <c r="M48" i="36"/>
  <c r="Q48" i="36"/>
  <c r="O48" i="36"/>
  <c r="N48" i="36"/>
  <c r="Q52" i="36"/>
  <c r="M52" i="36"/>
  <c r="O52" i="36"/>
  <c r="N52" i="36"/>
  <c r="Q56" i="36"/>
  <c r="M56" i="36"/>
  <c r="O56" i="36"/>
  <c r="N56" i="36"/>
  <c r="M118" i="36"/>
  <c r="M119" i="36" s="1"/>
  <c r="Q118" i="36"/>
  <c r="N118" i="36"/>
  <c r="N119" i="36" s="1"/>
  <c r="O118" i="36"/>
  <c r="O119" i="36" s="1"/>
  <c r="Q139" i="36"/>
  <c r="M139" i="36"/>
  <c r="Q143" i="36"/>
  <c r="M143" i="36"/>
  <c r="M155" i="36"/>
  <c r="Q155" i="36"/>
  <c r="O155" i="36"/>
  <c r="N155" i="36"/>
  <c r="Q163" i="36"/>
  <c r="M163" i="36"/>
  <c r="N163" i="36"/>
  <c r="O163" i="36"/>
  <c r="M167" i="36"/>
  <c r="Q167" i="36"/>
  <c r="O167" i="36"/>
  <c r="N167" i="36"/>
  <c r="Q37" i="36"/>
  <c r="M37" i="36"/>
  <c r="O37" i="36"/>
  <c r="N37" i="36"/>
  <c r="Q41" i="36"/>
  <c r="M41" i="36"/>
  <c r="O41" i="36"/>
  <c r="N41" i="36"/>
  <c r="Q49" i="36"/>
  <c r="M49" i="36"/>
  <c r="N49" i="36"/>
  <c r="O49" i="36"/>
  <c r="M53" i="36"/>
  <c r="Q53" i="36"/>
  <c r="N53" i="36"/>
  <c r="O53" i="36"/>
  <c r="M57" i="36"/>
  <c r="Q57" i="36"/>
  <c r="N57" i="36"/>
  <c r="O57" i="36"/>
  <c r="Q137" i="36"/>
  <c r="M137" i="36"/>
  <c r="Q142" i="36"/>
  <c r="M142" i="36"/>
  <c r="M149" i="36"/>
  <c r="Q149" i="36"/>
  <c r="O149" i="36"/>
  <c r="N149" i="36"/>
  <c r="M156" i="36"/>
  <c r="Q156" i="36"/>
  <c r="O156" i="36"/>
  <c r="N156" i="36"/>
  <c r="Q164" i="36"/>
  <c r="M164" i="36"/>
  <c r="N164" i="36"/>
  <c r="O164" i="36"/>
  <c r="Q168" i="36"/>
  <c r="M168" i="36"/>
  <c r="O168" i="36"/>
  <c r="N168" i="36"/>
  <c r="Q32" i="36"/>
  <c r="M32" i="36"/>
  <c r="N32" i="36"/>
  <c r="O32" i="36"/>
  <c r="Q38" i="36"/>
  <c r="M38" i="36"/>
  <c r="O38" i="36"/>
  <c r="N38" i="36"/>
  <c r="M45" i="36"/>
  <c r="Q45" i="36"/>
  <c r="N45" i="36"/>
  <c r="O45" i="36"/>
  <c r="M50" i="36"/>
  <c r="Q50" i="36"/>
  <c r="O50" i="36"/>
  <c r="N50" i="36"/>
  <c r="M54" i="36"/>
  <c r="Q54" i="36"/>
  <c r="O54" i="36"/>
  <c r="N54" i="36"/>
  <c r="Q58" i="36"/>
  <c r="M58" i="36"/>
  <c r="O58" i="36"/>
  <c r="N58" i="36"/>
  <c r="Q83" i="36"/>
  <c r="M83" i="36"/>
  <c r="O83" i="36"/>
  <c r="N83" i="36"/>
  <c r="K146" i="36"/>
  <c r="Q141" i="36"/>
  <c r="M141" i="36"/>
  <c r="Q145" i="36"/>
  <c r="M145" i="36"/>
  <c r="Q151" i="36"/>
  <c r="M151" i="36"/>
  <c r="N151" i="36"/>
  <c r="O151" i="36"/>
  <c r="Q153" i="36"/>
  <c r="M153" i="36"/>
  <c r="N153" i="36"/>
  <c r="O153" i="36"/>
  <c r="M160" i="36"/>
  <c r="Q160" i="36"/>
  <c r="O160" i="36"/>
  <c r="N160" i="36"/>
  <c r="Q165" i="36"/>
  <c r="M165" i="36"/>
  <c r="O165" i="36"/>
  <c r="N165" i="36"/>
  <c r="M18" i="36"/>
  <c r="Q18" i="36"/>
  <c r="O18" i="36"/>
  <c r="N18" i="36"/>
  <c r="M23" i="36"/>
  <c r="Q23" i="36"/>
  <c r="N23" i="36"/>
  <c r="O23" i="36"/>
  <c r="M22" i="36"/>
  <c r="Q22" i="36"/>
  <c r="O22" i="36"/>
  <c r="N22" i="36"/>
  <c r="M27" i="36"/>
  <c r="Q27" i="36"/>
  <c r="N27" i="36"/>
  <c r="O27" i="36"/>
  <c r="Q20" i="36"/>
  <c r="M20" i="36"/>
  <c r="O20" i="36"/>
  <c r="N20" i="36"/>
  <c r="M24" i="36"/>
  <c r="Q24" i="36"/>
  <c r="O24" i="36"/>
  <c r="N24" i="36"/>
  <c r="M28" i="36"/>
  <c r="Q28" i="36"/>
  <c r="N28" i="36"/>
  <c r="O28" i="36"/>
  <c r="M26" i="36"/>
  <c r="Q26" i="36"/>
  <c r="N26" i="36"/>
  <c r="O26" i="36"/>
  <c r="Q19" i="36"/>
  <c r="M19" i="36"/>
  <c r="N19" i="36"/>
  <c r="O19" i="36"/>
  <c r="M17" i="36"/>
  <c r="Q17" i="36"/>
  <c r="O17" i="36"/>
  <c r="N17" i="36"/>
  <c r="M21" i="36"/>
  <c r="Q21" i="36"/>
  <c r="N21" i="36"/>
  <c r="O21" i="36"/>
  <c r="M25" i="36"/>
  <c r="Q25" i="36"/>
  <c r="O25" i="36"/>
  <c r="N25" i="36"/>
  <c r="O152" i="36"/>
  <c r="Q72" i="36"/>
  <c r="O72" i="36"/>
  <c r="O144" i="36"/>
  <c r="O142" i="36"/>
  <c r="M152" i="36"/>
  <c r="Q208" i="36"/>
  <c r="M254" i="36"/>
  <c r="O254" i="36"/>
  <c r="N254" i="36"/>
  <c r="N255" i="36" s="1"/>
  <c r="Q140" i="36"/>
  <c r="O140" i="36"/>
  <c r="N72" i="36"/>
  <c r="O137" i="36"/>
  <c r="N208" i="36"/>
  <c r="O208" i="36"/>
  <c r="N139" i="36"/>
  <c r="N141" i="36"/>
  <c r="N143" i="36"/>
  <c r="N145" i="36"/>
  <c r="N137" i="36"/>
  <c r="O139" i="36"/>
  <c r="N140" i="36"/>
  <c r="O141" i="36"/>
  <c r="N142" i="36"/>
  <c r="O143" i="36"/>
  <c r="N144" i="36"/>
  <c r="O145" i="36"/>
  <c r="N152" i="36"/>
  <c r="N146" i="36" l="1"/>
  <c r="O146" i="36"/>
  <c r="M146" i="36"/>
  <c r="M30" i="36"/>
  <c r="O246" i="36"/>
  <c r="N246" i="36"/>
  <c r="N181" i="36"/>
  <c r="M255" i="36"/>
  <c r="M84" i="36"/>
  <c r="M214" i="36"/>
  <c r="N205" i="36"/>
  <c r="O255" i="36"/>
  <c r="O277" i="36"/>
  <c r="M42" i="36"/>
  <c r="O157" i="36"/>
  <c r="O84" i="36"/>
  <c r="O95" i="36"/>
  <c r="N60" i="36"/>
  <c r="O42" i="36"/>
  <c r="M60" i="36"/>
  <c r="N277" i="36"/>
  <c r="M277" i="36"/>
  <c r="O214" i="36"/>
  <c r="O60" i="36"/>
  <c r="O181" i="36"/>
  <c r="N84" i="36"/>
  <c r="M95" i="36"/>
  <c r="M181" i="36"/>
  <c r="N214" i="36"/>
  <c r="M134" i="36"/>
  <c r="O169" i="36"/>
  <c r="N42" i="36"/>
  <c r="M157" i="36"/>
  <c r="N134" i="36"/>
  <c r="N157" i="36"/>
  <c r="M169" i="36"/>
  <c r="O205" i="36"/>
  <c r="M205" i="36"/>
  <c r="N169" i="36"/>
  <c r="O134" i="36"/>
  <c r="D6" i="24" l="1"/>
  <c r="F6" i="24" s="1"/>
  <c r="B10" i="31" s="1"/>
  <c r="C10" i="31" s="1"/>
  <c r="B12" i="27"/>
  <c r="B11" i="25" l="1"/>
  <c r="B9" i="25" l="1"/>
  <c r="C11" i="25"/>
  <c r="D11" i="25" s="1"/>
  <c r="E11" i="25" s="1"/>
  <c r="B10" i="25"/>
  <c r="B18" i="25" l="1"/>
  <c r="B8" i="25"/>
  <c r="C19" i="25"/>
  <c r="B13" i="25"/>
  <c r="C9" i="25"/>
  <c r="D9" i="25" s="1"/>
  <c r="E9" i="25" s="1"/>
  <c r="H11" i="25"/>
  <c r="G11" i="25"/>
  <c r="B17" i="25"/>
  <c r="C18" i="25"/>
  <c r="B12" i="25"/>
  <c r="C10" i="25"/>
  <c r="D10" i="25" s="1"/>
  <c r="E10" i="25" s="1"/>
  <c r="B19" i="25"/>
  <c r="C14" i="25" l="1"/>
  <c r="C8" i="25"/>
  <c r="D8" i="25" s="1"/>
  <c r="E8" i="25" s="1"/>
  <c r="C17" i="25"/>
  <c r="D17" i="25" s="1"/>
  <c r="E17" i="25" s="1"/>
  <c r="G17" i="25" s="1"/>
  <c r="D19" i="25"/>
  <c r="E19" i="25" s="1"/>
  <c r="H19" i="25" s="1"/>
  <c r="I11" i="25"/>
  <c r="H9" i="25"/>
  <c r="G9" i="25"/>
  <c r="G10" i="25"/>
  <c r="H10" i="25"/>
  <c r="C12" i="25"/>
  <c r="D12" i="25" s="1"/>
  <c r="E12" i="25" s="1"/>
  <c r="C13" i="25"/>
  <c r="D13" i="25" s="1"/>
  <c r="E13" i="25" s="1"/>
  <c r="B14" i="25"/>
  <c r="D18" i="25"/>
  <c r="E18" i="25" s="1"/>
  <c r="C16" i="25" l="1"/>
  <c r="H17" i="25"/>
  <c r="I17" i="25" s="1"/>
  <c r="G19" i="25"/>
  <c r="I19" i="25" s="1"/>
  <c r="I9" i="25"/>
  <c r="G13" i="25"/>
  <c r="H13" i="25"/>
  <c r="H8" i="25"/>
  <c r="G8" i="25"/>
  <c r="D14" i="25"/>
  <c r="E14" i="25" s="1"/>
  <c r="H18" i="25"/>
  <c r="G18" i="25"/>
  <c r="G12" i="25"/>
  <c r="H12" i="25"/>
  <c r="B16" i="25"/>
  <c r="B7" i="25"/>
  <c r="I10" i="25"/>
  <c r="D16" i="25" l="1"/>
  <c r="E16" i="25" s="1"/>
  <c r="H16" i="25" s="1"/>
  <c r="H14" i="25"/>
  <c r="G14" i="25"/>
  <c r="C7" i="25"/>
  <c r="D7" i="25" s="1"/>
  <c r="E7" i="25" s="1"/>
  <c r="I18" i="25"/>
  <c r="I8" i="25"/>
  <c r="I12" i="25"/>
  <c r="I13" i="25"/>
  <c r="G16" i="25" l="1"/>
  <c r="I16" i="25" s="1"/>
  <c r="I14" i="25"/>
  <c r="H7" i="25"/>
  <c r="G7" i="25"/>
  <c r="I7" i="25" l="1"/>
  <c r="I20" i="25" s="1"/>
  <c r="C11" i="27" s="1"/>
  <c r="D11" i="27" s="1"/>
  <c r="C9" i="27" l="1"/>
  <c r="D9" i="27" s="1"/>
  <c r="B9" i="30" s="1"/>
  <c r="D9" i="30" s="1"/>
  <c r="C8" i="27"/>
  <c r="D8" i="27" s="1"/>
  <c r="C8" i="26" s="1"/>
  <c r="D8" i="26" s="1"/>
  <c r="F8" i="26" s="1"/>
  <c r="C10" i="27"/>
  <c r="D10" i="27" s="1"/>
  <c r="B10" i="30" s="1"/>
  <c r="D10" i="30" s="1"/>
  <c r="C7" i="27"/>
  <c r="D7" i="27" s="1"/>
  <c r="B7" i="30" s="1"/>
  <c r="D7" i="30" s="1"/>
  <c r="C11" i="26"/>
  <c r="D11" i="26" s="1"/>
  <c r="F11" i="26" s="1"/>
  <c r="B11" i="30"/>
  <c r="D11" i="30" s="1"/>
  <c r="C10" i="26" l="1"/>
  <c r="D10" i="26" s="1"/>
  <c r="F10" i="26" s="1"/>
  <c r="C9" i="26"/>
  <c r="D9" i="26" s="1"/>
  <c r="F9" i="26" s="1"/>
  <c r="B8" i="30"/>
  <c r="D8" i="30" s="1"/>
  <c r="D12" i="30" s="1"/>
  <c r="B8" i="31" s="1"/>
  <c r="C7" i="26"/>
  <c r="D7" i="26" s="1"/>
  <c r="F7" i="26" s="1"/>
  <c r="F12" i="26" l="1"/>
  <c r="B9" i="31" s="1"/>
  <c r="C9" i="31" s="1"/>
  <c r="C8" i="31"/>
  <c r="B11" i="31" l="1"/>
  <c r="C11" i="31"/>
  <c r="O30" i="36" l="1"/>
  <c r="N30" i="36"/>
</calcChain>
</file>

<file path=xl/sharedStrings.xml><?xml version="1.0" encoding="utf-8"?>
<sst xmlns="http://schemas.openxmlformats.org/spreadsheetml/2006/main" count="1980" uniqueCount="431">
  <si>
    <t>Programa</t>
  </si>
  <si>
    <t>Total</t>
  </si>
  <si>
    <t>TOTAL</t>
  </si>
  <si>
    <t>Infantil 0-9 años</t>
  </si>
  <si>
    <t>Adolescente 10-19 años</t>
  </si>
  <si>
    <t>Materno 20-49 años</t>
  </si>
  <si>
    <t>Adulto 20-64 años</t>
  </si>
  <si>
    <t>OIRS</t>
  </si>
  <si>
    <t>Salud mental</t>
  </si>
  <si>
    <t>Adulto mayor 65 y más años</t>
  </si>
  <si>
    <t>Año 1</t>
  </si>
  <si>
    <t>Año 10</t>
  </si>
  <si>
    <t>Equipamiento</t>
  </si>
  <si>
    <t>Número de Personas Relevantes que Requerirán Traslado</t>
  </si>
  <si>
    <t>N° de Consultas que requerirán traslado</t>
  </si>
  <si>
    <t>N° Personas</t>
  </si>
  <si>
    <t>Promedio Año  1-10</t>
  </si>
  <si>
    <t>N° Pacientes</t>
  </si>
  <si>
    <t>N°   Acompañantes</t>
  </si>
  <si>
    <t>Número     de   personas</t>
  </si>
  <si>
    <t>Medio de transporte</t>
  </si>
  <si>
    <t>% Uso Medio Transporte</t>
  </si>
  <si>
    <t>N° Personas según medio transporte</t>
  </si>
  <si>
    <t>N° de Personas</t>
  </si>
  <si>
    <t>A pie-caballo-bicicleta</t>
  </si>
  <si>
    <t>En bus o colectivo</t>
  </si>
  <si>
    <t>En taxi</t>
  </si>
  <si>
    <t>En automóvil</t>
  </si>
  <si>
    <t>Otro</t>
  </si>
  <si>
    <t>COSTO DEL TIEMPO</t>
  </si>
  <si>
    <t>Duración Viaje Ida-Vuelta   (hrs.)</t>
  </si>
  <si>
    <t>N° Personas Relevantes</t>
  </si>
  <si>
    <t>Costo Tiempo Traslado       $</t>
  </si>
  <si>
    <t>TIEMPO DE ESPERA</t>
  </si>
  <si>
    <t>TIEMPO PROMEDIO ESPERA GESTIONADO (HRS)</t>
  </si>
  <si>
    <t>Tiempo de espera</t>
  </si>
  <si>
    <t>VALOR DE LA HORA    $</t>
  </si>
  <si>
    <t>COSTO DEL TRANSPORTE</t>
  </si>
  <si>
    <t>Costo unitario de viaje (pasaje) ida y vuelta $</t>
  </si>
  <si>
    <t>Alternativa A</t>
  </si>
  <si>
    <t>Alternativa B</t>
  </si>
  <si>
    <t>Transporte</t>
  </si>
  <si>
    <t>Traslado</t>
  </si>
  <si>
    <t>TIPO DE COSTO</t>
  </si>
  <si>
    <t>COSTO TOTAL</t>
  </si>
  <si>
    <t>Número de Personas Según Uso Medio Transporte</t>
  </si>
  <si>
    <t>Costo Tiempo de Traslado</t>
  </si>
  <si>
    <t>Costo Tiempo de Espera en Centro de Salud</t>
  </si>
  <si>
    <t>Costos Totales por Transporte de Usuarios y Acompañantes</t>
  </si>
  <si>
    <t>Costo Total Usuario</t>
  </si>
  <si>
    <t>Negatoscopio</t>
  </si>
  <si>
    <t>Otoscopio</t>
  </si>
  <si>
    <t>Lámpara fotocurado</t>
  </si>
  <si>
    <t>Piso clínico</t>
  </si>
  <si>
    <t>Podoscopio</t>
  </si>
  <si>
    <t>Silla visita</t>
  </si>
  <si>
    <t>Valor de la Hora $</t>
  </si>
  <si>
    <t>C. Social 0 y más años</t>
  </si>
  <si>
    <t>Materno adoles. 10-19 años</t>
  </si>
  <si>
    <t>% Acompaña-miento</t>
  </si>
  <si>
    <t>COSTO TPO ESPERA $</t>
  </si>
  <si>
    <t>N° Total personas y acompañante</t>
  </si>
  <si>
    <t>Costo Total Por Año $</t>
  </si>
  <si>
    <t>NÚMERO DE PERSONAS EN ESPERA</t>
  </si>
  <si>
    <t>NÚMERO HRS AÑO</t>
  </si>
  <si>
    <t>A pie-bicicleta</t>
  </si>
  <si>
    <t>En Miles de Pesos</t>
  </si>
  <si>
    <t>Número de hrs.</t>
  </si>
  <si>
    <t>Ginecológico 20 y más años</t>
  </si>
  <si>
    <t>Espera Óptimo</t>
  </si>
  <si>
    <t>Electrocardiógrafo</t>
  </si>
  <si>
    <t>Caja seguridad</t>
  </si>
  <si>
    <t>Carro transporte material sucio</t>
  </si>
  <si>
    <t>Escabel</t>
  </si>
  <si>
    <t>Escalera tijera</t>
  </si>
  <si>
    <t>Esfigmomanómetro rodable</t>
  </si>
  <si>
    <t>Lámpara examen</t>
  </si>
  <si>
    <t>Mesa pre escolar</t>
  </si>
  <si>
    <t>Piso Taburete</t>
  </si>
  <si>
    <t>Set de curación</t>
  </si>
  <si>
    <t>Set de diu</t>
  </si>
  <si>
    <t>Set extracciones (cirugía menor)</t>
  </si>
  <si>
    <t>Silla de rueda adulto</t>
  </si>
  <si>
    <t>Silla de ruedas pediátrica</t>
  </si>
  <si>
    <t>Silla ergonométrica</t>
  </si>
  <si>
    <t>Sillón reclinable</t>
  </si>
  <si>
    <t>Termo vacunas</t>
  </si>
  <si>
    <t>1.1.- Recintos comunes de atención</t>
  </si>
  <si>
    <t>2.- ÁREA DE APOYO TECNICO</t>
  </si>
  <si>
    <t>2.1.- Unidad de Farmacia</t>
  </si>
  <si>
    <t>2.2.- Unidad de Programas de Alimentación</t>
  </si>
  <si>
    <t>2.3.- Unidad de Esterilización</t>
  </si>
  <si>
    <t>3.- AREA  ADMINISTRATIVA</t>
  </si>
  <si>
    <t>3.1.- Unidad de Dirección y Gestión</t>
  </si>
  <si>
    <t>3.2.- Unidad de SOME</t>
  </si>
  <si>
    <t>4.- ÁREA  SERVICIOS GENERALES</t>
  </si>
  <si>
    <t>16 de Octubre 2009</t>
  </si>
  <si>
    <t>1.- ÁREA   ATENCIÓN CLÍNICA</t>
  </si>
  <si>
    <t>Observaciones</t>
  </si>
  <si>
    <t>Valor unitario referencial    i / i     M$</t>
  </si>
  <si>
    <t>Valor unitario referencial   cofin US$</t>
  </si>
  <si>
    <t>Valor unitario referencial   cofin UF</t>
  </si>
  <si>
    <t>Valor total referencial por recinto i/i M$</t>
  </si>
  <si>
    <t>Valor total referencial por recinto cofin US$</t>
  </si>
  <si>
    <t>Valor total referencial por recinto cofin UF</t>
  </si>
  <si>
    <t>Camilla examen</t>
  </si>
  <si>
    <t xml:space="preserve">2 peldaños </t>
  </si>
  <si>
    <t>2 caras</t>
  </si>
  <si>
    <t>Balanza adulto con tallímetro</t>
  </si>
  <si>
    <t>Balanza lactante</t>
  </si>
  <si>
    <t>Cartabón</t>
  </si>
  <si>
    <t>pediátrico</t>
  </si>
  <si>
    <t>Analizador de glucosa capilar</t>
  </si>
  <si>
    <t>En comodato</t>
  </si>
  <si>
    <t>Maletin de terreno</t>
  </si>
  <si>
    <t>Obra</t>
  </si>
  <si>
    <t>Subtotal habilitación Box Clínico Multipropósito 1</t>
  </si>
  <si>
    <t>Observ.</t>
  </si>
  <si>
    <t>Balanza adulto con tallimetro</t>
  </si>
  <si>
    <t>Subtotal habilitación Box Clínico Multipropósito 2</t>
  </si>
  <si>
    <t>Mesa ginecológica</t>
  </si>
  <si>
    <t>Detector de latidos cardiofetal</t>
  </si>
  <si>
    <t xml:space="preserve">Balanza lactante </t>
  </si>
  <si>
    <t>Subtotal habilitación Box Gineco-Obstétrico</t>
  </si>
  <si>
    <t>Set básico operatorio (obturaciones)</t>
  </si>
  <si>
    <t>Unidad dental</t>
  </si>
  <si>
    <t>con braquet, destartrador, 2 turbinas y 2 taburetes</t>
  </si>
  <si>
    <t>1 cara, 40x50cms aprox.</t>
  </si>
  <si>
    <t>Subtotal habilitación Box Dental</t>
  </si>
  <si>
    <t>UNIDAD SATÉLITE SOME CON ARCHIVO FICHAS (FULL SPACE)</t>
  </si>
  <si>
    <t>Subtotal habilitación Unidad Satélite SOME con archivo fichas (full space)</t>
  </si>
  <si>
    <t xml:space="preserve">SALA DE ESPERA  </t>
  </si>
  <si>
    <t>TV Pantalla plana 32"</t>
  </si>
  <si>
    <t>Subtotal habilitación Sala espera con cuidado de niños</t>
  </si>
  <si>
    <t>SALA TRABAJO CLÍNICO GRUPAL</t>
  </si>
  <si>
    <t>Mesa rectangular 8 pers.</t>
  </si>
  <si>
    <t>Subtotal habilitación Sala trabajo clínico grupal</t>
  </si>
  <si>
    <t>BOX IRA</t>
  </si>
  <si>
    <t>2 peldaños</t>
  </si>
  <si>
    <t>Flujómetro de Wright</t>
  </si>
  <si>
    <t>Bomba de aspiración</t>
  </si>
  <si>
    <t>Equipo nebulización</t>
  </si>
  <si>
    <t>Eléctrico</t>
  </si>
  <si>
    <t>Oxímetro de pulso</t>
  </si>
  <si>
    <t>Subtotal habilitación Box IRA</t>
  </si>
  <si>
    <t>BOX ERA</t>
  </si>
  <si>
    <t>Espirómetro portátil</t>
  </si>
  <si>
    <t>Subtotal habilitación Box ERA</t>
  </si>
  <si>
    <t>Maletin muestras ( cooler)</t>
  </si>
  <si>
    <t>Mesa toma muestra</t>
  </si>
  <si>
    <t>Riñón acero inoxidable</t>
  </si>
  <si>
    <t>Subtotal habilitación Sala toma de muestra y baño</t>
  </si>
  <si>
    <t>Subtotal habilitación Box Ecografías (multipropósito)</t>
  </si>
  <si>
    <t>BOX VACUNATORIO</t>
  </si>
  <si>
    <t xml:space="preserve">Refrigerador </t>
  </si>
  <si>
    <t>Subtotal habilitación Box vacunatorio</t>
  </si>
  <si>
    <t>SALA MULTIUSO (EDUCACIÓN GRUPAL, TRAB. COMUNITARIO Y AUDITORIO)</t>
  </si>
  <si>
    <t>Telón</t>
  </si>
  <si>
    <t>Mesa de Trabajo</t>
  </si>
  <si>
    <t>Colchonetas alta densidad</t>
  </si>
  <si>
    <t>Subtotal habilitación Sala Multiuso (Educación grupal, trab. Comunitario y Auditorio)</t>
  </si>
  <si>
    <t xml:space="preserve">  BOX CURACIÓN Y TRATAMIENTO</t>
  </si>
  <si>
    <t>Silla obesos</t>
  </si>
  <si>
    <t xml:space="preserve">Nebulizador </t>
  </si>
  <si>
    <t>Bandeja acero inoxidable</t>
  </si>
  <si>
    <t>Subtotal habilitación Box Curación y Tratamiento</t>
  </si>
  <si>
    <t>Mesa Mayo</t>
  </si>
  <si>
    <t>Lámpara examen halógena</t>
  </si>
  <si>
    <t>Esfingomanómetro aneroide</t>
  </si>
  <si>
    <t>Subtotal habilitación Sala Atención de víctimas</t>
  </si>
  <si>
    <t>RX DENTAL Y SALA DE COMANDO</t>
  </si>
  <si>
    <t>Radiovisiógrafo para Rx digital intraoral</t>
  </si>
  <si>
    <t>Delantal plomado</t>
  </si>
  <si>
    <t>Subtotal habilitación Box Rx Dental y Sala de Comando</t>
  </si>
  <si>
    <t>Subtotal habilitación Despacho Farmacia</t>
  </si>
  <si>
    <t>Subtotal habilitación Bodega Farmacia</t>
  </si>
  <si>
    <t>DESPACHO PNAC</t>
  </si>
  <si>
    <t>Subtotal habilitación Despacho PNAC</t>
  </si>
  <si>
    <t>BODEGA PNAC</t>
  </si>
  <si>
    <t>Carro de carga (tipo yegua)</t>
  </si>
  <si>
    <t>Subtotal habilitación Bodega PNAC</t>
  </si>
  <si>
    <t>ESTERILIZACIÓN (AREA SUCIA  / AREA LIMPIA Y ESTÉRIL)</t>
  </si>
  <si>
    <t>Carro transporte material limpio</t>
  </si>
  <si>
    <t>Selladora de papel bilaminado</t>
  </si>
  <si>
    <t>Subtotal habilitación Esterilización</t>
  </si>
  <si>
    <t>Subtotal habilitación Oficina Dirección</t>
  </si>
  <si>
    <t>SECRETARIA DIRECCIÓN</t>
  </si>
  <si>
    <t>Subtotal habilitación Oficina Secretaria Dirección</t>
  </si>
  <si>
    <t>OFICINA SUBDIRECTOR ADMINISTRATIVO (ADMINISTRACIÓN)</t>
  </si>
  <si>
    <t>Subtotal habilitación Oficina Subdirector Administrativo</t>
  </si>
  <si>
    <t>OFICINA TÉCNICA (INFORMES)</t>
  </si>
  <si>
    <t>Subtotal habilitación Oficina Técnica (Informes)</t>
  </si>
  <si>
    <t>BODEGA  ADMINISTRATIVA</t>
  </si>
  <si>
    <t>Subtotal habilitación Bodega Administrativa</t>
  </si>
  <si>
    <t>CAFETERIA</t>
  </si>
  <si>
    <t>Refrigerador</t>
  </si>
  <si>
    <t>Silla tipo casino</t>
  </si>
  <si>
    <t xml:space="preserve">Horno microondas </t>
  </si>
  <si>
    <t>Hervidor mantenedor de 14 lts.</t>
  </si>
  <si>
    <t>Subtotal habilitación Cafeteria</t>
  </si>
  <si>
    <t>VESTUARIO PERSONAL C/BAÑO</t>
  </si>
  <si>
    <t xml:space="preserve">Subtotal habilitación Vestuario personal con baño </t>
  </si>
  <si>
    <t>Subtotal habilitación SOME general</t>
  </si>
  <si>
    <t>UNIDAD ARCHIVO ESPACIOS FULL SPACE</t>
  </si>
  <si>
    <t>OFICINA JEFE SOME</t>
  </si>
  <si>
    <t>Subtotal habilitación Oficina Jefe SOME</t>
  </si>
  <si>
    <t>Subtotal habilitación Oficina de Calificador de Derecho</t>
  </si>
  <si>
    <t>Subtotal habilitación OIRS</t>
  </si>
  <si>
    <t>Subtotal habilitación Sala Equipos Tecnologías de Información y Comunicación</t>
  </si>
  <si>
    <t>Sillas preescolar</t>
  </si>
  <si>
    <t>Sillas visitas</t>
  </si>
  <si>
    <t xml:space="preserve">Set de 36 utensilios didácticos </t>
  </si>
  <si>
    <t>Sub total habilitación Sala de estimulación temprana</t>
  </si>
  <si>
    <t>RECINTO DE ASEO (INTERIOR DEL CES)</t>
  </si>
  <si>
    <t>Carro de Aseo</t>
  </si>
  <si>
    <t>Sub total habilitación Recinto de Aseo (interior del CES)</t>
  </si>
  <si>
    <t>BODEGA GENERAL</t>
  </si>
  <si>
    <t>Sub total habilitación Bodega general</t>
  </si>
  <si>
    <t>SALA GUARDIAS, CHOFERES Y ENCARGADO DE MANTENCIÓN DEL EDIFICIO</t>
  </si>
  <si>
    <t>Mesa 4 personas</t>
  </si>
  <si>
    <t xml:space="preserve">Locker 1/2 cuerpo </t>
  </si>
  <si>
    <t>Subtotal habilitación Sala guardias, choferes y encargado de mantención del edificio</t>
  </si>
  <si>
    <t>SALA SERVICIOS EXTERNOS</t>
  </si>
  <si>
    <t>DÉFICIT</t>
  </si>
  <si>
    <t xml:space="preserve">SALA DE REHABILITACIÓN  </t>
  </si>
  <si>
    <t>Colchoneta alta densidad</t>
  </si>
  <si>
    <t>Cuña de posicionamiento</t>
  </si>
  <si>
    <t>Camilla clínica con barandas</t>
  </si>
  <si>
    <t>Espaldera</t>
  </si>
  <si>
    <t>Set balones terapéuticos de mano</t>
  </si>
  <si>
    <t>Bicicleta ergonométrica estática horizontal</t>
  </si>
  <si>
    <t>Set balones terapéuticos de cuerpo</t>
  </si>
  <si>
    <t>Silla base ancha con respaldo</t>
  </si>
  <si>
    <t>Calentador compresas húmedas</t>
  </si>
  <si>
    <t>Estimulador periférico</t>
  </si>
  <si>
    <t>Barra paralela de 2 metros (base andador)</t>
  </si>
  <si>
    <t>Escalera de esquina</t>
  </si>
  <si>
    <t>Balanza adulto</t>
  </si>
  <si>
    <t>Valor M$</t>
  </si>
  <si>
    <t>Cantidad por Recintos</t>
  </si>
  <si>
    <t>Nº Recintos</t>
  </si>
  <si>
    <t>BOX PODOLOGÍA</t>
  </si>
  <si>
    <t>Set de Podología</t>
  </si>
  <si>
    <t>Ecotomógrafo doppler</t>
  </si>
  <si>
    <t>BOX GINECO-OBSTETRICO</t>
  </si>
  <si>
    <t>BOX CLÍNICO MULTIPROPÓSITO 2</t>
  </si>
  <si>
    <t>BOX CLÍNICO MULTIPROPÓSITO 1</t>
  </si>
  <si>
    <t xml:space="preserve">BOX DENTAL </t>
  </si>
  <si>
    <t>Carro de Curaciones</t>
  </si>
  <si>
    <t>Subtotal habilitación Box Podología</t>
  </si>
  <si>
    <t>Equipo</t>
  </si>
  <si>
    <t>Escabel 2 peldaños</t>
  </si>
  <si>
    <t>Caliper</t>
  </si>
  <si>
    <t>Diapason</t>
  </si>
  <si>
    <t>Balde a pedal acero inoxidable</t>
  </si>
  <si>
    <t>Camilla ginecologica</t>
  </si>
  <si>
    <t>Set de gineco</t>
  </si>
  <si>
    <t>test Roaschar</t>
  </si>
  <si>
    <t>Papelero Oficina</t>
  </si>
  <si>
    <t>Sofá dos cuerpos</t>
  </si>
  <si>
    <t xml:space="preserve">BOX ECOGRAFÍAS </t>
  </si>
  <si>
    <t>Data show</t>
  </si>
  <si>
    <t>Papelero oficina</t>
  </si>
  <si>
    <t>Mesa mayo</t>
  </si>
  <si>
    <t>Carro procedimientos curaciones</t>
  </si>
  <si>
    <t>Piso clinico</t>
  </si>
  <si>
    <t>Camilla Transporte</t>
  </si>
  <si>
    <t>Set sutura</t>
  </si>
  <si>
    <t>Set cirugía menor</t>
  </si>
  <si>
    <t>Riñon acero inoxidable</t>
  </si>
  <si>
    <t>subtotal habilitación sala procedimiento</t>
  </si>
  <si>
    <t>SALA ESPERA GENERAL</t>
  </si>
  <si>
    <t>Subtotal habilitación Sala espera general</t>
  </si>
  <si>
    <t xml:space="preserve">Escabel </t>
  </si>
  <si>
    <t>Set curacion</t>
  </si>
  <si>
    <t>Linterna examen</t>
  </si>
  <si>
    <t>Martillo reflejo</t>
  </si>
  <si>
    <t>Camilla transporte de paciente</t>
  </si>
  <si>
    <t>Carro paro</t>
  </si>
  <si>
    <t>Set laringoscopio</t>
  </si>
  <si>
    <t>Ventilador manual adulto-pediatrico-neonatal</t>
  </si>
  <si>
    <t>Pinza Magill 20 cm</t>
  </si>
  <si>
    <t>Balón de Oxigeno con nanometro flujometro y humidificador</t>
  </si>
  <si>
    <t>Piso 2 peldaños</t>
  </si>
  <si>
    <t>Silla ergonometrica</t>
  </si>
  <si>
    <t>Subtotal habilitación Box Farmacéutico</t>
  </si>
  <si>
    <t xml:space="preserve">ACTIVIDADES TERAPÉUTICAS </t>
  </si>
  <si>
    <t>Rueda de hombro</t>
  </si>
  <si>
    <t>Lavaplatos</t>
  </si>
  <si>
    <t>Cocina</t>
  </si>
  <si>
    <t>Set Cocina y vajilla</t>
  </si>
  <si>
    <t>Maquina overlock</t>
  </si>
  <si>
    <t>Set Herramientas</t>
  </si>
  <si>
    <t>BODEGA DE EQUIPO</t>
  </si>
  <si>
    <t>OFICINA DIRECCIÓN C/BAÑO</t>
  </si>
  <si>
    <t>OFICINA LINEA 800 Y AGENDA DE HORAS</t>
  </si>
  <si>
    <t>Subtotal habilitación oficina linea</t>
  </si>
  <si>
    <t>DEPOSITO DE RESIDUOS SÓLIDOS</t>
  </si>
  <si>
    <t>EXISTENTE BUEN ESTADO</t>
  </si>
  <si>
    <t>Rx dental</t>
  </si>
  <si>
    <t xml:space="preserve"> ENTRENAMIENTO VIDA DIARIA</t>
  </si>
  <si>
    <t>Box Psicólogo</t>
  </si>
  <si>
    <t>Subtotal Habilitación Box Psicólogo</t>
  </si>
  <si>
    <t xml:space="preserve">SALA  TOMA  MUESTRA  </t>
  </si>
  <si>
    <t>Monitor desfibrilador</t>
  </si>
  <si>
    <t xml:space="preserve">Autoclave  </t>
  </si>
  <si>
    <t xml:space="preserve">SALA EQUIPOS TECNOLOGÍAS DE INFORMACIÓN </t>
  </si>
  <si>
    <t>BOX. AT. URGENCIA (Reanimación)</t>
  </si>
  <si>
    <t>computador</t>
  </si>
  <si>
    <t>Computador</t>
  </si>
  <si>
    <t>Subtotal habilitación Sala Urgencia ( Reanimación)</t>
  </si>
  <si>
    <t>SALA   ACOGIDA ( Ex atención a víctimas)</t>
  </si>
  <si>
    <t>Set de intrumental espéculos</t>
  </si>
  <si>
    <t>Subtotal habilitación área espera</t>
  </si>
  <si>
    <t>Lockers medio cuerpo  ( doble)</t>
  </si>
  <si>
    <t>piso clínico</t>
  </si>
  <si>
    <t>Set taponamiento nasal</t>
  </si>
  <si>
    <t>SALA ESTIMULACIÓN TEMPRANA CON BODEGA y baño preescolar</t>
  </si>
  <si>
    <t>SOME ÁREA DE URGENCIA Y PROCEDIMIENTOS</t>
  </si>
  <si>
    <t>Valor Dólar</t>
  </si>
  <si>
    <t>Fecha:</t>
  </si>
  <si>
    <t>Valor UF Ref.</t>
  </si>
  <si>
    <t>PRESUPUESTO EQUIPOS</t>
  </si>
  <si>
    <t>Valor Precio Unitario M$</t>
  </si>
  <si>
    <t>Precio unitario   M$</t>
  </si>
  <si>
    <t>Monitor PANI con Oximetría</t>
  </si>
  <si>
    <t>Set otooftalmascopio</t>
  </si>
  <si>
    <t>Variación IPC</t>
  </si>
  <si>
    <t>Set complejo operatorio (obturaciones)</t>
  </si>
  <si>
    <t>Bandeja examen (diagnóstico)</t>
  </si>
  <si>
    <t>Jeringas Carpule</t>
  </si>
  <si>
    <t>Impresora multifuncional</t>
  </si>
  <si>
    <t>Sillas apilables</t>
  </si>
  <si>
    <t>Proyector con telón</t>
  </si>
  <si>
    <t>Pizarra mixta (blanca y corcho)</t>
  </si>
  <si>
    <t>Pizarra</t>
  </si>
  <si>
    <t>Hervidor</t>
  </si>
  <si>
    <t>Silla apilables</t>
  </si>
  <si>
    <t>Microondas</t>
  </si>
  <si>
    <t>Camilla transporte pacientes</t>
  </si>
  <si>
    <t>Soporte Universal suero</t>
  </si>
  <si>
    <t>Protector tiroídeo y gonadal</t>
  </si>
  <si>
    <t>SALA PROCEDIMIENTOS</t>
  </si>
  <si>
    <t>Mesón de trabajo limpio</t>
  </si>
  <si>
    <t>Mesón de trabajo sucio</t>
  </si>
  <si>
    <t>Lámpara procedimientos</t>
  </si>
  <si>
    <t xml:space="preserve">Suministro de oxígeno y aspiración </t>
  </si>
  <si>
    <t>Monitor PANI con oximetría</t>
  </si>
  <si>
    <t>Banqueta</t>
  </si>
  <si>
    <t>Cajón para juguetes 70x70x50 cms de alto</t>
  </si>
  <si>
    <t>Juegos infantiles</t>
  </si>
  <si>
    <t>Estante con repisa y puertas correderas</t>
  </si>
  <si>
    <t>SALA LACTANCIA</t>
  </si>
  <si>
    <t>Balde pedal</t>
  </si>
  <si>
    <t>Frigobar empotrado</t>
  </si>
  <si>
    <t>Sillón 1 cuerpo (Berger)</t>
  </si>
  <si>
    <t>Sillón podología</t>
  </si>
  <si>
    <t>Motor de podología</t>
  </si>
  <si>
    <t>Mesón área limpia</t>
  </si>
  <si>
    <t>Mesón área sucia</t>
  </si>
  <si>
    <t>Gabinete colgante (sobre estación de trabajo)</t>
  </si>
  <si>
    <t>Mesón atención</t>
  </si>
  <si>
    <t>Subtotal habilitación area de urgencia y procedimientos</t>
  </si>
  <si>
    <t xml:space="preserve">SALA ESPERA </t>
  </si>
  <si>
    <t>Set sillas sala de espera obra</t>
  </si>
  <si>
    <t>Basurero (Obra)</t>
  </si>
  <si>
    <t>Subtotal habilitación sala de espera</t>
  </si>
  <si>
    <t>SALA ESTAR PERSONAL</t>
  </si>
  <si>
    <t xml:space="preserve">Frigobar </t>
  </si>
  <si>
    <t>Mueble kitchenette en obra</t>
  </si>
  <si>
    <t>Mesa pequela 4 personas</t>
  </si>
  <si>
    <t>Papelero</t>
  </si>
  <si>
    <t>Subtotal habilitación sala de espera general</t>
  </si>
  <si>
    <t>Mesón trabajo</t>
  </si>
  <si>
    <t>Estantería vidriada colgante</t>
  </si>
  <si>
    <t>BODEGA FÁRMACOS (SAPU)</t>
  </si>
  <si>
    <t>Estantería abierta</t>
  </si>
  <si>
    <t>Subtotal habilitación recinto bodega fármacos</t>
  </si>
  <si>
    <t>Estación de trabajo (Escritorio)</t>
  </si>
  <si>
    <t>Gabinete colgante (sobre escritorio)</t>
  </si>
  <si>
    <t>ÁREA DE ESPERA</t>
  </si>
  <si>
    <t>Sillas de visita</t>
  </si>
  <si>
    <t>DESPACHO FARMACIA</t>
  </si>
  <si>
    <t>Kardex</t>
  </si>
  <si>
    <t>Mueble almacenar farmacia</t>
  </si>
  <si>
    <t>Mueble estantería despacho farmacia</t>
  </si>
  <si>
    <t>Mesón entrega farmacia</t>
  </si>
  <si>
    <t>BODEGA FARMACIA</t>
  </si>
  <si>
    <t>BOX QUÍMICO FARMACÉUTICO</t>
  </si>
  <si>
    <t>Escritorio clínico</t>
  </si>
  <si>
    <t>Vitrina colgante</t>
  </si>
  <si>
    <t>SALAS DE ESPERA</t>
  </si>
  <si>
    <t>Sillas visitas (en bloque)</t>
  </si>
  <si>
    <t>Subtotal habilitación Sala de espera</t>
  </si>
  <si>
    <t>Mesón despacho a publico</t>
  </si>
  <si>
    <t>Estantería PNAC</t>
  </si>
  <si>
    <t>Piso taburete</t>
  </si>
  <si>
    <t>Set de mancuernas</t>
  </si>
  <si>
    <t xml:space="preserve">Soporte mancuernas  </t>
  </si>
  <si>
    <t xml:space="preserve">Set de pesas </t>
  </si>
  <si>
    <t>Espejo de corrección (móvil)</t>
  </si>
  <si>
    <t>Silla de ruedas</t>
  </si>
  <si>
    <t>Gabinete colgante</t>
  </si>
  <si>
    <t>Cama</t>
  </si>
  <si>
    <t>Baño</t>
  </si>
  <si>
    <t>Repisas</t>
  </si>
  <si>
    <t>Lavadora y descontaminadora ultrasonica</t>
  </si>
  <si>
    <t>Estación de trabajo</t>
  </si>
  <si>
    <t>Mueble biblioteca</t>
  </si>
  <si>
    <t>Estantería archivo</t>
  </si>
  <si>
    <t xml:space="preserve">Mesa 4 personas </t>
  </si>
  <si>
    <t>Mueble kitchenette</t>
  </si>
  <si>
    <t>Banquetas</t>
  </si>
  <si>
    <t>SOME GENERAL</t>
  </si>
  <si>
    <t>Mueble Some</t>
  </si>
  <si>
    <t>Turno Mático</t>
  </si>
  <si>
    <t>Estantería full space (módulos)</t>
  </si>
  <si>
    <t>SALA DE INFORMES PROFESIONALES Y TÉCNICOS</t>
  </si>
  <si>
    <t>Pizarra blanca</t>
  </si>
  <si>
    <t>SALA DE INFORMES PARA PROFESIONALES</t>
  </si>
  <si>
    <t>Subtotal habilitación Sala de Servicios Externos</t>
  </si>
  <si>
    <t>Contenedores RSD</t>
  </si>
  <si>
    <t>Contenedores REA</t>
  </si>
  <si>
    <t>Contenedores RESP</t>
  </si>
  <si>
    <t>UF 16/10/2009</t>
  </si>
  <si>
    <t>Subtotal habilitación Sala Lactancia</t>
  </si>
  <si>
    <t>Subtotal habilitación Unidad de Rehabilitación</t>
  </si>
  <si>
    <t>Subtotal habilitación Sala de Residuos Sólidos</t>
  </si>
  <si>
    <t>Subtotal habilitación Archivos full space</t>
  </si>
  <si>
    <t>PROYECTO CESFAM VILLA ALEGRE PEDRO PASTOR ARAYA DE TEMUCO.</t>
  </si>
  <si>
    <t>ETAPA 3.2 -  PROYECTO Rev. 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</si>
</sst>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_-;\-* #,##0_-;_-* &quot;-&quot;_-;_-@_-"/>
    <numFmt numFmtId="165" formatCode="_-* #,##0.00_-;\-* #,##0.00_-;_-* &quot;-&quot;??_-;_-@_-"/>
    <numFmt numFmtId="166" formatCode="#,##0_ ;[Red]\-#,##0\ "/>
    <numFmt numFmtId="167" formatCode="_(* #,##0\ &quot;pta&quot;_);_(* \(#,##0\ &quot;pta&quot;\);_(* &quot;-&quot;??\ &quot;pta&quot;_);_(@_)"/>
    <numFmt numFmtId="168" formatCode="_-* #,##0.00\ [$€]_-;\-* #,##0.00\ [$€]_-;_-* &quot;-&quot;??\ [$€]_-;_-@_-"/>
  </numFmts>
  <fonts count="21" x14ac:knownFonts="1">
    <font>
      <sz val="9"/>
      <name val="Verdana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sz val="9"/>
      <name val="Verdana"/>
      <family val="2"/>
    </font>
    <font>
      <sz val="10"/>
      <name val="Arial"/>
      <family val="2"/>
    </font>
    <font>
      <sz val="9"/>
      <name val="Arial Unicode MS"/>
      <family val="2"/>
    </font>
    <font>
      <b/>
      <sz val="9"/>
      <name val="Arial Unicode MS"/>
      <family val="2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sz val="9"/>
      <color indexed="12"/>
      <name val="Calibri"/>
      <family val="2"/>
      <scheme val="minor"/>
    </font>
    <font>
      <b/>
      <sz val="9"/>
      <color theme="1"/>
      <name val="Arial"/>
      <family val="2"/>
    </font>
    <font>
      <b/>
      <sz val="11"/>
      <color theme="1"/>
      <name val="Arial"/>
      <family val="2"/>
    </font>
    <font>
      <sz val="9"/>
      <color theme="1"/>
      <name val="Arial"/>
      <family val="2"/>
    </font>
    <font>
      <sz val="9"/>
      <color theme="9" tint="-0.249977111117893"/>
      <name val="Calibri"/>
      <family val="2"/>
      <scheme val="minor"/>
    </font>
    <font>
      <b/>
      <sz val="9"/>
      <color theme="9" tint="-0.249977111117893"/>
      <name val="Calibri"/>
      <family val="2"/>
      <scheme val="minor"/>
    </font>
    <font>
      <sz val="9"/>
      <color rgb="FFFF0000"/>
      <name val="Calibri"/>
      <family val="2"/>
      <scheme val="minor"/>
    </font>
    <font>
      <sz val="9"/>
      <color theme="1" tint="0.249977111117893"/>
      <name val="Calibri"/>
      <family val="2"/>
      <scheme val="minor"/>
    </font>
    <font>
      <b/>
      <sz val="9"/>
      <color theme="1" tint="0.249977111117893"/>
      <name val="Calibri"/>
      <family val="2"/>
      <scheme val="minor"/>
    </font>
    <font>
      <sz val="9"/>
      <color theme="1" tint="0.499984740745262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2" tint="-9.9978637043366805E-2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3">
    <xf numFmtId="0" fontId="0" fillId="0" borderId="0"/>
    <xf numFmtId="168" fontId="5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0" fontId="3" fillId="2" borderId="1" applyBorder="0">
      <protection locked="0"/>
    </xf>
    <xf numFmtId="165" fontId="3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6" fillId="0" borderId="0"/>
    <xf numFmtId="165" fontId="5" fillId="0" borderId="0" applyFont="0" applyFill="0" applyBorder="0" applyAlignment="0" applyProtection="0"/>
    <xf numFmtId="0" fontId="5" fillId="0" borderId="0"/>
    <xf numFmtId="0" fontId="1" fillId="0" borderId="0"/>
  </cellStyleXfs>
  <cellXfs count="264">
    <xf numFmtId="0" fontId="0" fillId="0" borderId="0" xfId="0"/>
    <xf numFmtId="3" fontId="7" fillId="0" borderId="1" xfId="0" applyNumberFormat="1" applyFont="1" applyBorder="1" applyAlignment="1">
      <alignment horizontal="center" vertical="center"/>
    </xf>
    <xf numFmtId="0" fontId="7" fillId="0" borderId="0" xfId="0" applyFont="1"/>
    <xf numFmtId="0" fontId="8" fillId="0" borderId="0" xfId="0" applyFont="1" applyAlignment="1">
      <alignment horizontal="center"/>
    </xf>
    <xf numFmtId="0" fontId="7" fillId="0" borderId="0" xfId="0" applyFont="1" applyAlignment="1">
      <alignment horizontal="center" vertical="center" wrapText="1"/>
    </xf>
    <xf numFmtId="3" fontId="7" fillId="0" borderId="1" xfId="0" applyNumberFormat="1" applyFont="1" applyBorder="1" applyAlignment="1">
      <alignment horizontal="center"/>
    </xf>
    <xf numFmtId="9" fontId="7" fillId="0" borderId="1" xfId="0" applyNumberFormat="1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1" fontId="7" fillId="0" borderId="1" xfId="0" applyNumberFormat="1" applyFont="1" applyBorder="1" applyAlignment="1">
      <alignment horizontal="center"/>
    </xf>
    <xf numFmtId="0" fontId="7" fillId="0" borderId="1" xfId="0" applyFont="1" applyBorder="1"/>
    <xf numFmtId="1" fontId="7" fillId="3" borderId="1" xfId="0" applyNumberFormat="1" applyFont="1" applyFill="1" applyBorder="1" applyAlignment="1">
      <alignment horizontal="center"/>
    </xf>
    <xf numFmtId="0" fontId="7" fillId="3" borderId="1" xfId="0" applyFont="1" applyFill="1" applyBorder="1" applyAlignment="1">
      <alignment horizontal="center"/>
    </xf>
    <xf numFmtId="9" fontId="7" fillId="3" borderId="1" xfId="0" applyNumberFormat="1" applyFont="1" applyFill="1" applyBorder="1" applyAlignment="1">
      <alignment horizontal="center"/>
    </xf>
    <xf numFmtId="0" fontId="7" fillId="0" borderId="1" xfId="0" applyFont="1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center" wrapText="1"/>
    </xf>
    <xf numFmtId="1" fontId="7" fillId="0" borderId="0" xfId="0" applyNumberFormat="1" applyFont="1"/>
    <xf numFmtId="0" fontId="8" fillId="3" borderId="1" xfId="0" applyFont="1" applyFill="1" applyBorder="1" applyAlignment="1">
      <alignment horizontal="center"/>
    </xf>
    <xf numFmtId="0" fontId="8" fillId="0" borderId="1" xfId="0" applyFont="1" applyBorder="1" applyAlignment="1">
      <alignment wrapText="1"/>
    </xf>
    <xf numFmtId="0" fontId="8" fillId="0" borderId="0" xfId="0" applyFont="1"/>
    <xf numFmtId="0" fontId="8" fillId="3" borderId="1" xfId="0" applyFont="1" applyFill="1" applyBorder="1" applyAlignment="1">
      <alignment horizontal="center" wrapText="1"/>
    </xf>
    <xf numFmtId="0" fontId="8" fillId="3" borderId="1" xfId="0" applyFont="1" applyFill="1" applyBorder="1" applyAlignment="1">
      <alignment wrapText="1"/>
    </xf>
    <xf numFmtId="3" fontId="8" fillId="3" borderId="1" xfId="0" applyNumberFormat="1" applyFont="1" applyFill="1" applyBorder="1" applyAlignment="1">
      <alignment horizontal="center"/>
    </xf>
    <xf numFmtId="9" fontId="8" fillId="0" borderId="1" xfId="0" applyNumberFormat="1" applyFont="1" applyBorder="1" applyAlignment="1">
      <alignment horizontal="center"/>
    </xf>
    <xf numFmtId="0" fontId="8" fillId="3" borderId="1" xfId="0" applyFont="1" applyFill="1" applyBorder="1"/>
    <xf numFmtId="0" fontId="8" fillId="0" borderId="7" xfId="0" applyFont="1" applyBorder="1" applyAlignment="1">
      <alignment horizontal="center" vertical="top" wrapText="1"/>
    </xf>
    <xf numFmtId="0" fontId="8" fillId="0" borderId="1" xfId="0" applyFont="1" applyBorder="1"/>
    <xf numFmtId="3" fontId="7" fillId="0" borderId="4" xfId="0" applyNumberFormat="1" applyFont="1" applyBorder="1" applyAlignment="1">
      <alignment horizontal="center"/>
    </xf>
    <xf numFmtId="0" fontId="8" fillId="0" borderId="7" xfId="0" applyFont="1" applyBorder="1"/>
    <xf numFmtId="0" fontId="8" fillId="3" borderId="4" xfId="0" applyFont="1" applyFill="1" applyBorder="1" applyAlignment="1">
      <alignment horizontal="center" vertical="center" wrapText="1"/>
    </xf>
    <xf numFmtId="3" fontId="8" fillId="3" borderId="4" xfId="0" applyNumberFormat="1" applyFont="1" applyFill="1" applyBorder="1" applyAlignment="1">
      <alignment horizontal="center"/>
    </xf>
    <xf numFmtId="0" fontId="8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0" fontId="8" fillId="0" borderId="1" xfId="0" applyFont="1" applyBorder="1" applyAlignment="1">
      <alignment vertical="center"/>
    </xf>
    <xf numFmtId="3" fontId="8" fillId="0" borderId="1" xfId="0" applyNumberFormat="1" applyFont="1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top" wrapText="1"/>
    </xf>
    <xf numFmtId="0" fontId="7" fillId="0" borderId="0" xfId="0" applyFont="1" applyAlignment="1">
      <alignment wrapText="1"/>
    </xf>
    <xf numFmtId="3" fontId="8" fillId="0" borderId="1" xfId="0" applyNumberFormat="1" applyFont="1" applyBorder="1" applyAlignment="1">
      <alignment horizontal="center"/>
    </xf>
    <xf numFmtId="3" fontId="7" fillId="3" borderId="1" xfId="0" applyNumberFormat="1" applyFont="1" applyFill="1" applyBorder="1" applyAlignment="1">
      <alignment horizontal="center"/>
    </xf>
    <xf numFmtId="3" fontId="7" fillId="3" borderId="1" xfId="0" applyNumberFormat="1" applyFont="1" applyFill="1" applyBorder="1"/>
    <xf numFmtId="0" fontId="9" fillId="0" borderId="0" xfId="0" applyFont="1" applyAlignment="1">
      <alignment vertical="center"/>
    </xf>
    <xf numFmtId="0" fontId="9" fillId="0" borderId="0" xfId="0" applyFont="1" applyAlignment="1">
      <alignment horizontal="center" vertical="center"/>
    </xf>
    <xf numFmtId="14" fontId="9" fillId="0" borderId="0" xfId="0" applyNumberFormat="1" applyFont="1" applyAlignment="1">
      <alignment horizontal="center" vertical="center"/>
    </xf>
    <xf numFmtId="0" fontId="9" fillId="0" borderId="1" xfId="0" applyFont="1" applyBorder="1" applyAlignment="1">
      <alignment vertical="center"/>
    </xf>
    <xf numFmtId="0" fontId="9" fillId="0" borderId="1" xfId="0" applyFont="1" applyBorder="1" applyAlignment="1">
      <alignment horizontal="center" vertical="center"/>
    </xf>
    <xf numFmtId="3" fontId="9" fillId="0" borderId="1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/>
    </xf>
    <xf numFmtId="0" fontId="9" fillId="0" borderId="3" xfId="0" applyFont="1" applyBorder="1" applyAlignment="1">
      <alignment horizontal="left" vertical="center"/>
    </xf>
    <xf numFmtId="0" fontId="9" fillId="0" borderId="3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9" fillId="0" borderId="4" xfId="0" applyFont="1" applyBorder="1" applyAlignment="1">
      <alignment vertical="center"/>
    </xf>
    <xf numFmtId="0" fontId="10" fillId="0" borderId="1" xfId="0" applyFont="1" applyBorder="1" applyAlignment="1">
      <alignment horizontal="center" vertical="center"/>
    </xf>
    <xf numFmtId="0" fontId="10" fillId="6" borderId="1" xfId="0" applyFont="1" applyFill="1" applyBorder="1" applyAlignment="1">
      <alignment vertical="center"/>
    </xf>
    <xf numFmtId="0" fontId="10" fillId="6" borderId="1" xfId="0" applyFont="1" applyFill="1" applyBorder="1" applyAlignment="1">
      <alignment horizontal="center" vertical="center"/>
    </xf>
    <xf numFmtId="0" fontId="9" fillId="6" borderId="1" xfId="0" applyFont="1" applyFill="1" applyBorder="1" applyAlignment="1">
      <alignment horizontal="center" vertical="center"/>
    </xf>
    <xf numFmtId="0" fontId="9" fillId="5" borderId="0" xfId="0" applyFont="1" applyFill="1" applyAlignment="1">
      <alignment vertical="center"/>
    </xf>
    <xf numFmtId="0" fontId="9" fillId="0" borderId="1" xfId="0" applyFont="1" applyBorder="1"/>
    <xf numFmtId="0" fontId="9" fillId="5" borderId="1" xfId="0" applyFont="1" applyFill="1" applyBorder="1" applyAlignment="1">
      <alignment vertical="center"/>
    </xf>
    <xf numFmtId="3" fontId="10" fillId="0" borderId="0" xfId="0" applyNumberFormat="1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10" fillId="0" borderId="0" xfId="0" applyFont="1" applyAlignment="1">
      <alignment vertical="center"/>
    </xf>
    <xf numFmtId="3" fontId="10" fillId="0" borderId="0" xfId="0" applyNumberFormat="1" applyFont="1" applyAlignment="1">
      <alignment vertical="center"/>
    </xf>
    <xf numFmtId="3" fontId="9" fillId="0" borderId="0" xfId="0" applyNumberFormat="1" applyFont="1" applyAlignment="1">
      <alignment vertical="center"/>
    </xf>
    <xf numFmtId="0" fontId="9" fillId="0" borderId="9" xfId="0" applyFont="1" applyBorder="1" applyAlignment="1">
      <alignment horizontal="center" vertical="center"/>
    </xf>
    <xf numFmtId="0" fontId="9" fillId="0" borderId="14" xfId="0" applyFont="1" applyBorder="1" applyAlignment="1">
      <alignment horizontal="center" vertical="center"/>
    </xf>
    <xf numFmtId="0" fontId="9" fillId="0" borderId="1" xfId="0" applyFont="1" applyBorder="1" applyAlignment="1">
      <alignment horizontal="right" vertical="center"/>
    </xf>
    <xf numFmtId="0" fontId="12" fillId="0" borderId="8" xfId="0" applyFont="1" applyBorder="1" applyAlignment="1">
      <alignment vertical="center"/>
    </xf>
    <xf numFmtId="0" fontId="12" fillId="0" borderId="9" xfId="0" applyFont="1" applyBorder="1"/>
    <xf numFmtId="0" fontId="13" fillId="0" borderId="0" xfId="0" applyFont="1"/>
    <xf numFmtId="0" fontId="12" fillId="0" borderId="11" xfId="0" applyFont="1" applyBorder="1"/>
    <xf numFmtId="0" fontId="12" fillId="0" borderId="0" xfId="0" applyFont="1"/>
    <xf numFmtId="0" fontId="14" fillId="0" borderId="13" xfId="0" applyFont="1" applyBorder="1"/>
    <xf numFmtId="14" fontId="12" fillId="0" borderId="14" xfId="0" applyNumberFormat="1" applyFont="1" applyBorder="1" applyAlignment="1">
      <alignment horizontal="left"/>
    </xf>
    <xf numFmtId="0" fontId="9" fillId="0" borderId="10" xfId="0" applyFont="1" applyBorder="1" applyAlignment="1">
      <alignment horizontal="center" vertical="center"/>
    </xf>
    <xf numFmtId="0" fontId="9" fillId="0" borderId="12" xfId="0" applyFont="1" applyBorder="1" applyAlignment="1">
      <alignment horizontal="center" vertical="center"/>
    </xf>
    <xf numFmtId="0" fontId="9" fillId="0" borderId="15" xfId="0" applyFont="1" applyBorder="1" applyAlignment="1">
      <alignment horizontal="center" vertical="center"/>
    </xf>
    <xf numFmtId="3" fontId="9" fillId="0" borderId="2" xfId="0" applyNumberFormat="1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0" fillId="6" borderId="4" xfId="0" applyFont="1" applyFill="1" applyBorder="1" applyAlignment="1">
      <alignment vertical="center"/>
    </xf>
    <xf numFmtId="0" fontId="10" fillId="6" borderId="6" xfId="0" applyFont="1" applyFill="1" applyBorder="1" applyAlignment="1">
      <alignment vertical="center"/>
    </xf>
    <xf numFmtId="2" fontId="10" fillId="6" borderId="4" xfId="0" applyNumberFormat="1" applyFont="1" applyFill="1" applyBorder="1" applyAlignment="1">
      <alignment vertical="center" wrapText="1"/>
    </xf>
    <xf numFmtId="2" fontId="10" fillId="6" borderId="6" xfId="0" applyNumberFormat="1" applyFont="1" applyFill="1" applyBorder="1" applyAlignment="1">
      <alignment vertical="center" wrapText="1"/>
    </xf>
    <xf numFmtId="2" fontId="10" fillId="6" borderId="2" xfId="0" applyNumberFormat="1" applyFont="1" applyFill="1" applyBorder="1" applyAlignment="1">
      <alignment vertical="center" wrapText="1"/>
    </xf>
    <xf numFmtId="0" fontId="10" fillId="6" borderId="6" xfId="0" applyFont="1" applyFill="1" applyBorder="1" applyAlignment="1">
      <alignment horizontal="center" vertical="center"/>
    </xf>
    <xf numFmtId="0" fontId="9" fillId="6" borderId="6" xfId="0" applyFont="1" applyFill="1" applyBorder="1" applyAlignment="1">
      <alignment horizontal="center" vertical="center"/>
    </xf>
    <xf numFmtId="3" fontId="10" fillId="6" borderId="6" xfId="0" applyNumberFormat="1" applyFont="1" applyFill="1" applyBorder="1" applyAlignment="1">
      <alignment horizontal="center" vertical="center"/>
    </xf>
    <xf numFmtId="3" fontId="10" fillId="6" borderId="2" xfId="0" applyNumberFormat="1" applyFont="1" applyFill="1" applyBorder="1" applyAlignment="1">
      <alignment horizontal="center" vertical="center"/>
    </xf>
    <xf numFmtId="2" fontId="9" fillId="0" borderId="0" xfId="0" applyNumberFormat="1" applyFont="1" applyAlignment="1">
      <alignment horizontal="center" vertical="center"/>
    </xf>
    <xf numFmtId="0" fontId="15" fillId="0" borderId="9" xfId="0" applyFont="1" applyBorder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5" fillId="0" borderId="14" xfId="0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center" wrapText="1"/>
    </xf>
    <xf numFmtId="3" fontId="15" fillId="0" borderId="1" xfId="0" applyNumberFormat="1" applyFont="1" applyBorder="1" applyAlignment="1">
      <alignment horizontal="center" vertical="center"/>
    </xf>
    <xf numFmtId="0" fontId="15" fillId="0" borderId="3" xfId="0" applyFont="1" applyBorder="1" applyAlignment="1">
      <alignment horizontal="center" vertical="center"/>
    </xf>
    <xf numFmtId="0" fontId="15" fillId="0" borderId="1" xfId="0" applyFont="1" applyBorder="1" applyAlignment="1">
      <alignment horizontal="center" vertical="center"/>
    </xf>
    <xf numFmtId="2" fontId="16" fillId="6" borderId="6" xfId="0" applyNumberFormat="1" applyFont="1" applyFill="1" applyBorder="1" applyAlignment="1">
      <alignment vertical="center" wrapText="1"/>
    </xf>
    <xf numFmtId="3" fontId="16" fillId="6" borderId="6" xfId="0" applyNumberFormat="1" applyFont="1" applyFill="1" applyBorder="1" applyAlignment="1">
      <alignment horizontal="center" vertical="center"/>
    </xf>
    <xf numFmtId="14" fontId="9" fillId="0" borderId="1" xfId="0" applyNumberFormat="1" applyFont="1" applyBorder="1" applyAlignment="1">
      <alignment horizontal="left" vertical="center"/>
    </xf>
    <xf numFmtId="0" fontId="9" fillId="0" borderId="4" xfId="0" applyFont="1" applyBorder="1" applyAlignment="1">
      <alignment horizontal="center" vertical="center"/>
    </xf>
    <xf numFmtId="3" fontId="15" fillId="0" borderId="3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horizontal="left" vertical="center" wrapText="1"/>
    </xf>
    <xf numFmtId="0" fontId="17" fillId="0" borderId="0" xfId="0" applyFont="1" applyAlignment="1">
      <alignment vertical="center"/>
    </xf>
    <xf numFmtId="0" fontId="17" fillId="0" borderId="1" xfId="0" applyFont="1" applyBorder="1" applyAlignment="1">
      <alignment horizontal="center" vertical="center"/>
    </xf>
    <xf numFmtId="0" fontId="12" fillId="0" borderId="9" xfId="0" applyFont="1" applyBorder="1" applyAlignment="1">
      <alignment vertical="center"/>
    </xf>
    <xf numFmtId="0" fontId="14" fillId="0" borderId="0" xfId="0" applyFont="1"/>
    <xf numFmtId="0" fontId="14" fillId="0" borderId="14" xfId="0" applyFont="1" applyBorder="1"/>
    <xf numFmtId="0" fontId="10" fillId="6" borderId="2" xfId="0" applyFont="1" applyFill="1" applyBorder="1" applyAlignment="1">
      <alignment horizontal="center" vertical="center"/>
    </xf>
    <xf numFmtId="2" fontId="10" fillId="6" borderId="2" xfId="0" applyNumberFormat="1" applyFont="1" applyFill="1" applyBorder="1" applyAlignment="1">
      <alignment horizontal="center" vertical="center" wrapText="1"/>
    </xf>
    <xf numFmtId="2" fontId="10" fillId="6" borderId="1" xfId="0" applyNumberFormat="1" applyFont="1" applyFill="1" applyBorder="1" applyAlignment="1">
      <alignment horizontal="center" vertical="center" wrapText="1"/>
    </xf>
    <xf numFmtId="0" fontId="9" fillId="0" borderId="17" xfId="0" applyFont="1" applyBorder="1" applyAlignment="1">
      <alignment vertical="center"/>
    </xf>
    <xf numFmtId="0" fontId="9" fillId="0" borderId="16" xfId="0" applyFont="1" applyBorder="1" applyAlignment="1">
      <alignment horizontal="center" vertical="center"/>
    </xf>
    <xf numFmtId="0" fontId="10" fillId="0" borderId="6" xfId="0" applyFont="1" applyBorder="1" applyAlignment="1">
      <alignment horizontal="center" vertical="center"/>
    </xf>
    <xf numFmtId="0" fontId="18" fillId="0" borderId="9" xfId="0" applyFont="1" applyBorder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18" fillId="0" borderId="14" xfId="0" applyFont="1" applyBorder="1" applyAlignment="1">
      <alignment horizontal="center" vertical="center"/>
    </xf>
    <xf numFmtId="0" fontId="18" fillId="0" borderId="1" xfId="0" applyFont="1" applyBorder="1" applyAlignment="1">
      <alignment vertical="center"/>
    </xf>
    <xf numFmtId="4" fontId="18" fillId="0" borderId="1" xfId="0" applyNumberFormat="1" applyFont="1" applyBorder="1" applyAlignment="1">
      <alignment horizontal="center" vertical="center"/>
    </xf>
    <xf numFmtId="3" fontId="18" fillId="0" borderId="1" xfId="0" applyNumberFormat="1" applyFont="1" applyBorder="1" applyAlignment="1">
      <alignment horizontal="center" vertical="center"/>
    </xf>
    <xf numFmtId="0" fontId="18" fillId="0" borderId="1" xfId="0" applyFont="1" applyBorder="1" applyAlignment="1">
      <alignment horizontal="center" vertical="center"/>
    </xf>
    <xf numFmtId="3" fontId="19" fillId="6" borderId="1" xfId="0" applyNumberFormat="1" applyFont="1" applyFill="1" applyBorder="1" applyAlignment="1">
      <alignment horizontal="center" vertical="center"/>
    </xf>
    <xf numFmtId="0" fontId="18" fillId="6" borderId="1" xfId="0" applyFont="1" applyFill="1" applyBorder="1" applyAlignment="1">
      <alignment horizontal="center" vertical="center"/>
    </xf>
    <xf numFmtId="0" fontId="19" fillId="0" borderId="1" xfId="0" applyFont="1" applyBorder="1" applyAlignment="1">
      <alignment horizontal="center" vertical="center" wrapText="1"/>
    </xf>
    <xf numFmtId="0" fontId="10" fillId="7" borderId="1" xfId="0" applyFont="1" applyFill="1" applyBorder="1" applyAlignment="1">
      <alignment vertical="center"/>
    </xf>
    <xf numFmtId="0" fontId="10" fillId="7" borderId="1" xfId="0" applyFont="1" applyFill="1" applyBorder="1" applyAlignment="1">
      <alignment horizontal="center" vertical="center"/>
    </xf>
    <xf numFmtId="0" fontId="9" fillId="7" borderId="1" xfId="0" applyFont="1" applyFill="1" applyBorder="1" applyAlignment="1">
      <alignment horizontal="center" vertical="center"/>
    </xf>
    <xf numFmtId="3" fontId="19" fillId="7" borderId="1" xfId="0" applyNumberFormat="1" applyFont="1" applyFill="1" applyBorder="1" applyAlignment="1">
      <alignment horizontal="center" vertical="center"/>
    </xf>
    <xf numFmtId="0" fontId="18" fillId="7" borderId="1" xfId="0" applyFont="1" applyFill="1" applyBorder="1" applyAlignment="1">
      <alignment horizontal="center" vertical="center"/>
    </xf>
    <xf numFmtId="3" fontId="10" fillId="7" borderId="1" xfId="0" applyNumberFormat="1" applyFont="1" applyFill="1" applyBorder="1" applyAlignment="1">
      <alignment horizontal="center" vertical="center"/>
    </xf>
    <xf numFmtId="0" fontId="10" fillId="8" borderId="1" xfId="0" applyFont="1" applyFill="1" applyBorder="1" applyAlignment="1">
      <alignment vertical="center"/>
    </xf>
    <xf numFmtId="0" fontId="10" fillId="8" borderId="1" xfId="0" applyFont="1" applyFill="1" applyBorder="1" applyAlignment="1">
      <alignment horizontal="center" vertical="center"/>
    </xf>
    <xf numFmtId="0" fontId="10" fillId="8" borderId="4" xfId="0" applyFont="1" applyFill="1" applyBorder="1" applyAlignment="1">
      <alignment horizontal="center" vertical="center"/>
    </xf>
    <xf numFmtId="0" fontId="9" fillId="8" borderId="1" xfId="0" applyFont="1" applyFill="1" applyBorder="1" applyAlignment="1">
      <alignment horizontal="center" vertical="center"/>
    </xf>
    <xf numFmtId="3" fontId="16" fillId="8" borderId="1" xfId="0" applyNumberFormat="1" applyFont="1" applyFill="1" applyBorder="1" applyAlignment="1">
      <alignment horizontal="center" vertical="center"/>
    </xf>
    <xf numFmtId="3" fontId="10" fillId="8" borderId="2" xfId="0" applyNumberFormat="1" applyFont="1" applyFill="1" applyBorder="1" applyAlignment="1">
      <alignment horizontal="center" vertical="center"/>
    </xf>
    <xf numFmtId="3" fontId="19" fillId="8" borderId="1" xfId="0" applyNumberFormat="1" applyFont="1" applyFill="1" applyBorder="1" applyAlignment="1">
      <alignment horizontal="center" vertical="center"/>
    </xf>
    <xf numFmtId="0" fontId="18" fillId="8" borderId="1" xfId="0" applyFont="1" applyFill="1" applyBorder="1" applyAlignment="1">
      <alignment horizontal="center" vertical="center"/>
    </xf>
    <xf numFmtId="3" fontId="10" fillId="8" borderId="1" xfId="0" applyNumberFormat="1" applyFont="1" applyFill="1" applyBorder="1" applyAlignment="1">
      <alignment horizontal="center" vertical="center"/>
    </xf>
    <xf numFmtId="0" fontId="10" fillId="9" borderId="4" xfId="0" applyFont="1" applyFill="1" applyBorder="1" applyAlignment="1">
      <alignment vertical="center"/>
    </xf>
    <xf numFmtId="0" fontId="10" fillId="9" borderId="6" xfId="0" applyFont="1" applyFill="1" applyBorder="1" applyAlignment="1">
      <alignment vertical="center"/>
    </xf>
    <xf numFmtId="0" fontId="10" fillId="9" borderId="1" xfId="0" applyFont="1" applyFill="1" applyBorder="1" applyAlignment="1">
      <alignment vertical="center"/>
    </xf>
    <xf numFmtId="0" fontId="10" fillId="9" borderId="1" xfId="0" applyFont="1" applyFill="1" applyBorder="1" applyAlignment="1">
      <alignment horizontal="center" vertical="center"/>
    </xf>
    <xf numFmtId="0" fontId="16" fillId="9" borderId="1" xfId="0" applyFont="1" applyFill="1" applyBorder="1" applyAlignment="1">
      <alignment vertical="center"/>
    </xf>
    <xf numFmtId="0" fontId="19" fillId="9" borderId="6" xfId="0" applyFont="1" applyFill="1" applyBorder="1" applyAlignment="1">
      <alignment vertical="center"/>
    </xf>
    <xf numFmtId="0" fontId="10" fillId="9" borderId="2" xfId="0" applyFont="1" applyFill="1" applyBorder="1" applyAlignment="1">
      <alignment vertical="center"/>
    </xf>
    <xf numFmtId="0" fontId="10" fillId="7" borderId="4" xfId="0" applyFont="1" applyFill="1" applyBorder="1" applyAlignment="1">
      <alignment vertical="center"/>
    </xf>
    <xf numFmtId="0" fontId="10" fillId="7" borderId="6" xfId="0" applyFont="1" applyFill="1" applyBorder="1" applyAlignment="1">
      <alignment vertical="center"/>
    </xf>
    <xf numFmtId="0" fontId="16" fillId="7" borderId="1" xfId="0" applyFont="1" applyFill="1" applyBorder="1" applyAlignment="1">
      <alignment vertical="center"/>
    </xf>
    <xf numFmtId="0" fontId="19" fillId="7" borderId="6" xfId="0" applyFont="1" applyFill="1" applyBorder="1" applyAlignment="1">
      <alignment vertical="center"/>
    </xf>
    <xf numFmtId="0" fontId="10" fillId="7" borderId="2" xfId="0" applyFont="1" applyFill="1" applyBorder="1" applyAlignment="1">
      <alignment vertical="center"/>
    </xf>
    <xf numFmtId="0" fontId="16" fillId="9" borderId="6" xfId="0" applyFont="1" applyFill="1" applyBorder="1" applyAlignment="1">
      <alignment vertical="center"/>
    </xf>
    <xf numFmtId="0" fontId="10" fillId="9" borderId="1" xfId="0" applyFont="1" applyFill="1" applyBorder="1" applyAlignment="1">
      <alignment horizontal="center" vertical="center" wrapText="1"/>
    </xf>
    <xf numFmtId="0" fontId="10" fillId="8" borderId="1" xfId="0" applyFont="1" applyFill="1" applyBorder="1" applyAlignment="1">
      <alignment horizontal="center" vertical="center" wrapText="1"/>
    </xf>
    <xf numFmtId="0" fontId="9" fillId="8" borderId="0" xfId="0" applyFont="1" applyFill="1" applyAlignment="1">
      <alignment horizontal="center" vertical="center"/>
    </xf>
    <xf numFmtId="0" fontId="16" fillId="8" borderId="1" xfId="0" applyFont="1" applyFill="1" applyBorder="1" applyAlignment="1">
      <alignment horizontal="center" vertical="center" wrapText="1"/>
    </xf>
    <xf numFmtId="0" fontId="19" fillId="8" borderId="1" xfId="0" applyFont="1" applyFill="1" applyBorder="1" applyAlignment="1">
      <alignment horizontal="center" vertical="center" wrapText="1"/>
    </xf>
    <xf numFmtId="0" fontId="18" fillId="8" borderId="0" xfId="0" applyFont="1" applyFill="1" applyAlignment="1">
      <alignment vertical="center"/>
    </xf>
    <xf numFmtId="0" fontId="9" fillId="6" borderId="0" xfId="0" applyFont="1" applyFill="1" applyAlignment="1">
      <alignment horizontal="center" vertical="center"/>
    </xf>
    <xf numFmtId="3" fontId="10" fillId="6" borderId="1" xfId="0" applyNumberFormat="1" applyFont="1" applyFill="1" applyBorder="1" applyAlignment="1">
      <alignment horizontal="center" vertical="center"/>
    </xf>
    <xf numFmtId="0" fontId="10" fillId="7" borderId="6" xfId="0" applyFont="1" applyFill="1" applyBorder="1" applyAlignment="1">
      <alignment horizontal="center" vertical="center"/>
    </xf>
    <xf numFmtId="0" fontId="9" fillId="7" borderId="6" xfId="0" applyFont="1" applyFill="1" applyBorder="1" applyAlignment="1">
      <alignment horizontal="center" vertical="center"/>
    </xf>
    <xf numFmtId="3" fontId="19" fillId="6" borderId="6" xfId="0" applyNumberFormat="1" applyFont="1" applyFill="1" applyBorder="1" applyAlignment="1">
      <alignment horizontal="center" vertical="center"/>
    </xf>
    <xf numFmtId="0" fontId="18" fillId="6" borderId="6" xfId="0" applyFont="1" applyFill="1" applyBorder="1" applyAlignment="1">
      <alignment horizontal="center" vertical="center"/>
    </xf>
    <xf numFmtId="0" fontId="10" fillId="7" borderId="4" xfId="0" applyFont="1" applyFill="1" applyBorder="1" applyAlignment="1">
      <alignment vertical="center" wrapText="1"/>
    </xf>
    <xf numFmtId="0" fontId="10" fillId="7" borderId="6" xfId="0" applyFont="1" applyFill="1" applyBorder="1" applyAlignment="1">
      <alignment vertical="center" wrapText="1"/>
    </xf>
    <xf numFmtId="0" fontId="16" fillId="7" borderId="6" xfId="0" applyFont="1" applyFill="1" applyBorder="1" applyAlignment="1">
      <alignment vertical="center" wrapText="1"/>
    </xf>
    <xf numFmtId="0" fontId="19" fillId="7" borderId="6" xfId="0" applyFont="1" applyFill="1" applyBorder="1" applyAlignment="1">
      <alignment horizontal="left" vertical="center" wrapText="1"/>
    </xf>
    <xf numFmtId="0" fontId="19" fillId="7" borderId="6" xfId="0" applyFont="1" applyFill="1" applyBorder="1" applyAlignment="1">
      <alignment vertical="center" wrapText="1"/>
    </xf>
    <xf numFmtId="0" fontId="16" fillId="7" borderId="6" xfId="0" applyFont="1" applyFill="1" applyBorder="1" applyAlignment="1">
      <alignment vertical="center"/>
    </xf>
    <xf numFmtId="0" fontId="19" fillId="7" borderId="6" xfId="0" applyFont="1" applyFill="1" applyBorder="1" applyAlignment="1">
      <alignment horizontal="left" vertical="center"/>
    </xf>
    <xf numFmtId="3" fontId="16" fillId="6" borderId="1" xfId="0" applyNumberFormat="1" applyFont="1" applyFill="1" applyBorder="1" applyAlignment="1">
      <alignment horizontal="center" vertical="center"/>
    </xf>
    <xf numFmtId="2" fontId="19" fillId="6" borderId="6" xfId="0" applyNumberFormat="1" applyFont="1" applyFill="1" applyBorder="1" applyAlignment="1">
      <alignment vertical="center" wrapText="1"/>
    </xf>
    <xf numFmtId="0" fontId="9" fillId="0" borderId="6" xfId="0" applyFont="1" applyBorder="1" applyAlignment="1">
      <alignment horizontal="center" vertical="center" wrapText="1"/>
    </xf>
    <xf numFmtId="3" fontId="9" fillId="6" borderId="1" xfId="0" applyNumberFormat="1" applyFont="1" applyFill="1" applyBorder="1" applyAlignment="1">
      <alignment horizontal="center" vertical="center"/>
    </xf>
    <xf numFmtId="4" fontId="18" fillId="6" borderId="1" xfId="0" applyNumberFormat="1" applyFont="1" applyFill="1" applyBorder="1" applyAlignment="1">
      <alignment horizontal="center" vertical="center"/>
    </xf>
    <xf numFmtId="3" fontId="18" fillId="6" borderId="1" xfId="0" applyNumberFormat="1" applyFont="1" applyFill="1" applyBorder="1" applyAlignment="1">
      <alignment horizontal="center" vertical="center"/>
    </xf>
    <xf numFmtId="4" fontId="19" fillId="6" borderId="1" xfId="0" applyNumberFormat="1" applyFont="1" applyFill="1" applyBorder="1" applyAlignment="1">
      <alignment horizontal="center" vertical="center"/>
    </xf>
    <xf numFmtId="0" fontId="19" fillId="6" borderId="1" xfId="0" applyFont="1" applyFill="1" applyBorder="1" applyAlignment="1">
      <alignment horizontal="center" vertical="center"/>
    </xf>
    <xf numFmtId="0" fontId="19" fillId="7" borderId="1" xfId="0" applyFont="1" applyFill="1" applyBorder="1" applyAlignment="1">
      <alignment horizontal="left" vertical="center"/>
    </xf>
    <xf numFmtId="0" fontId="19" fillId="7" borderId="1" xfId="0" applyFont="1" applyFill="1" applyBorder="1" applyAlignment="1">
      <alignment vertical="center"/>
    </xf>
    <xf numFmtId="0" fontId="10" fillId="7" borderId="1" xfId="0" applyFont="1" applyFill="1" applyBorder="1" applyAlignment="1">
      <alignment horizontal="left" vertical="center"/>
    </xf>
    <xf numFmtId="0" fontId="17" fillId="0" borderId="4" xfId="0" applyFont="1" applyBorder="1" applyAlignment="1">
      <alignment vertical="center"/>
    </xf>
    <xf numFmtId="0" fontId="9" fillId="0" borderId="17" xfId="0" applyFont="1" applyBorder="1" applyAlignment="1">
      <alignment horizontal="center" vertical="center"/>
    </xf>
    <xf numFmtId="2" fontId="10" fillId="7" borderId="4" xfId="0" applyNumberFormat="1" applyFont="1" applyFill="1" applyBorder="1" applyAlignment="1">
      <alignment vertical="center" wrapText="1"/>
    </xf>
    <xf numFmtId="2" fontId="10" fillId="7" borderId="6" xfId="0" applyNumberFormat="1" applyFont="1" applyFill="1" applyBorder="1" applyAlignment="1">
      <alignment vertical="center" wrapText="1"/>
    </xf>
    <xf numFmtId="2" fontId="10" fillId="7" borderId="6" xfId="0" applyNumberFormat="1" applyFont="1" applyFill="1" applyBorder="1" applyAlignment="1">
      <alignment horizontal="center" vertical="center" wrapText="1"/>
    </xf>
    <xf numFmtId="2" fontId="10" fillId="7" borderId="2" xfId="0" applyNumberFormat="1" applyFont="1" applyFill="1" applyBorder="1" applyAlignment="1">
      <alignment horizontal="center" vertical="center" wrapText="1"/>
    </xf>
    <xf numFmtId="2" fontId="10" fillId="7" borderId="1" xfId="0" applyNumberFormat="1" applyFont="1" applyFill="1" applyBorder="1" applyAlignment="1">
      <alignment horizontal="center" vertical="center" wrapText="1"/>
    </xf>
    <xf numFmtId="0" fontId="10" fillId="7" borderId="2" xfId="0" applyFont="1" applyFill="1" applyBorder="1" applyAlignment="1">
      <alignment horizontal="center" vertical="center"/>
    </xf>
    <xf numFmtId="0" fontId="10" fillId="7" borderId="6" xfId="0" applyFont="1" applyFill="1" applyBorder="1" applyAlignment="1">
      <alignment horizontal="center" vertical="center" wrapText="1"/>
    </xf>
    <xf numFmtId="0" fontId="10" fillId="7" borderId="2" xfId="0" applyFont="1" applyFill="1" applyBorder="1" applyAlignment="1">
      <alignment horizontal="center" vertical="center" wrapText="1"/>
    </xf>
    <xf numFmtId="3" fontId="9" fillId="7" borderId="1" xfId="0" applyNumberFormat="1" applyFont="1" applyFill="1" applyBorder="1" applyAlignment="1">
      <alignment horizontal="center" vertical="center"/>
    </xf>
    <xf numFmtId="4" fontId="18" fillId="7" borderId="1" xfId="0" applyNumberFormat="1" applyFont="1" applyFill="1" applyBorder="1" applyAlignment="1">
      <alignment horizontal="center" vertical="center"/>
    </xf>
    <xf numFmtId="3" fontId="18" fillId="7" borderId="1" xfId="0" applyNumberFormat="1" applyFont="1" applyFill="1" applyBorder="1" applyAlignment="1">
      <alignment horizontal="center" vertical="center"/>
    </xf>
    <xf numFmtId="2" fontId="10" fillId="10" borderId="4" xfId="0" applyNumberFormat="1" applyFont="1" applyFill="1" applyBorder="1" applyAlignment="1">
      <alignment vertical="center" wrapText="1"/>
    </xf>
    <xf numFmtId="2" fontId="10" fillId="10" borderId="6" xfId="0" applyNumberFormat="1" applyFont="1" applyFill="1" applyBorder="1" applyAlignment="1">
      <alignment vertical="center" wrapText="1"/>
    </xf>
    <xf numFmtId="2" fontId="10" fillId="10" borderId="6" xfId="0" applyNumberFormat="1" applyFont="1" applyFill="1" applyBorder="1" applyAlignment="1">
      <alignment horizontal="center" vertical="center" wrapText="1"/>
    </xf>
    <xf numFmtId="2" fontId="10" fillId="10" borderId="2" xfId="0" applyNumberFormat="1" applyFont="1" applyFill="1" applyBorder="1" applyAlignment="1">
      <alignment horizontal="center" vertical="center" wrapText="1"/>
    </xf>
    <xf numFmtId="2" fontId="10" fillId="10" borderId="1" xfId="0" applyNumberFormat="1" applyFont="1" applyFill="1" applyBorder="1" applyAlignment="1">
      <alignment horizontal="center" vertical="center" wrapText="1"/>
    </xf>
    <xf numFmtId="3" fontId="10" fillId="10" borderId="1" xfId="0" applyNumberFormat="1" applyFont="1" applyFill="1" applyBorder="1" applyAlignment="1">
      <alignment horizontal="center" vertical="center"/>
    </xf>
    <xf numFmtId="3" fontId="19" fillId="10" borderId="1" xfId="0" applyNumberFormat="1" applyFont="1" applyFill="1" applyBorder="1" applyAlignment="1">
      <alignment horizontal="center" vertical="center"/>
    </xf>
    <xf numFmtId="0" fontId="18" fillId="10" borderId="1" xfId="0" applyFont="1" applyFill="1" applyBorder="1" applyAlignment="1">
      <alignment horizontal="center" vertical="center"/>
    </xf>
    <xf numFmtId="0" fontId="9" fillId="0" borderId="4" xfId="0" applyFont="1" applyBorder="1"/>
    <xf numFmtId="0" fontId="9" fillId="5" borderId="4" xfId="0" applyFont="1" applyFill="1" applyBorder="1" applyAlignment="1">
      <alignment vertical="center"/>
    </xf>
    <xf numFmtId="2" fontId="10" fillId="6" borderId="1" xfId="0" applyNumberFormat="1" applyFont="1" applyFill="1" applyBorder="1" applyAlignment="1">
      <alignment vertical="center" wrapText="1"/>
    </xf>
    <xf numFmtId="0" fontId="9" fillId="0" borderId="4" xfId="0" applyFont="1" applyBorder="1" applyAlignment="1">
      <alignment horizontal="left" vertical="center"/>
    </xf>
    <xf numFmtId="0" fontId="9" fillId="0" borderId="4" xfId="0" applyFont="1" applyBorder="1" applyAlignment="1">
      <alignment vertical="center" wrapText="1"/>
    </xf>
    <xf numFmtId="0" fontId="9" fillId="0" borderId="18" xfId="0" applyFont="1" applyBorder="1" applyAlignment="1">
      <alignment vertical="center"/>
    </xf>
    <xf numFmtId="2" fontId="10" fillId="7" borderId="1" xfId="0" applyNumberFormat="1" applyFont="1" applyFill="1" applyBorder="1" applyAlignment="1">
      <alignment vertical="center" wrapText="1"/>
    </xf>
    <xf numFmtId="2" fontId="10" fillId="10" borderId="1" xfId="0" applyNumberFormat="1" applyFont="1" applyFill="1" applyBorder="1" applyAlignment="1">
      <alignment vertical="center" wrapText="1"/>
    </xf>
    <xf numFmtId="0" fontId="9" fillId="0" borderId="2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10" fillId="7" borderId="2" xfId="0" applyFont="1" applyFill="1" applyBorder="1" applyAlignment="1">
      <alignment vertical="center" wrapText="1"/>
    </xf>
    <xf numFmtId="0" fontId="20" fillId="0" borderId="1" xfId="0" applyFont="1" applyBorder="1" applyAlignment="1">
      <alignment vertical="center"/>
    </xf>
    <xf numFmtId="0" fontId="20" fillId="0" borderId="1" xfId="0" applyFont="1" applyBorder="1" applyAlignment="1">
      <alignment horizontal="center" vertical="center"/>
    </xf>
    <xf numFmtId="0" fontId="20" fillId="0" borderId="6" xfId="0" applyFont="1" applyBorder="1" applyAlignment="1">
      <alignment horizontal="center" vertical="center"/>
    </xf>
    <xf numFmtId="3" fontId="20" fillId="0" borderId="1" xfId="0" applyNumberFormat="1" applyFont="1" applyBorder="1" applyAlignment="1">
      <alignment horizontal="center" vertical="center"/>
    </xf>
    <xf numFmtId="4" fontId="20" fillId="0" borderId="1" xfId="0" applyNumberFormat="1" applyFont="1" applyBorder="1" applyAlignment="1">
      <alignment horizontal="center" vertical="center"/>
    </xf>
    <xf numFmtId="0" fontId="9" fillId="0" borderId="6" xfId="0" applyFont="1" applyBorder="1" applyAlignment="1">
      <alignment horizontal="right" vertical="center"/>
    </xf>
    <xf numFmtId="0" fontId="9" fillId="0" borderId="6" xfId="0" applyFont="1" applyBorder="1" applyAlignment="1">
      <alignment vertical="center"/>
    </xf>
    <xf numFmtId="0" fontId="15" fillId="0" borderId="6" xfId="0" applyFont="1" applyBorder="1" applyAlignment="1">
      <alignment horizontal="center" vertical="center"/>
    </xf>
    <xf numFmtId="0" fontId="9" fillId="0" borderId="20" xfId="0" applyFont="1" applyBorder="1" applyAlignment="1">
      <alignment vertical="center"/>
    </xf>
    <xf numFmtId="0" fontId="18" fillId="0" borderId="20" xfId="0" applyFont="1" applyBorder="1" applyAlignment="1">
      <alignment horizontal="center" vertical="center"/>
    </xf>
    <xf numFmtId="3" fontId="9" fillId="0" borderId="21" xfId="0" applyNumberFormat="1" applyFont="1" applyBorder="1" applyAlignment="1">
      <alignment horizontal="center" vertical="center"/>
    </xf>
    <xf numFmtId="0" fontId="18" fillId="0" borderId="21" xfId="0" applyFont="1" applyBorder="1" applyAlignment="1">
      <alignment horizontal="center" vertical="center"/>
    </xf>
    <xf numFmtId="0" fontId="9" fillId="0" borderId="22" xfId="0" applyFont="1" applyBorder="1" applyAlignment="1">
      <alignment horizontal="center" vertical="center"/>
    </xf>
    <xf numFmtId="0" fontId="9" fillId="0" borderId="4" xfId="0" applyFont="1" applyBorder="1" applyAlignment="1">
      <alignment horizontal="right" vertical="center"/>
    </xf>
    <xf numFmtId="14" fontId="9" fillId="0" borderId="6" xfId="0" applyNumberFormat="1" applyFont="1" applyBorder="1" applyAlignment="1">
      <alignment horizontal="left" vertical="center"/>
    </xf>
    <xf numFmtId="0" fontId="18" fillId="0" borderId="6" xfId="0" applyFont="1" applyBorder="1" applyAlignment="1">
      <alignment vertical="center"/>
    </xf>
    <xf numFmtId="0" fontId="9" fillId="0" borderId="19" xfId="0" applyFont="1" applyBorder="1" applyAlignment="1">
      <alignment horizontal="center" vertical="center"/>
    </xf>
    <xf numFmtId="0" fontId="16" fillId="7" borderId="1" xfId="0" applyFont="1" applyFill="1" applyBorder="1" applyAlignment="1">
      <alignment horizontal="center" vertical="center"/>
    </xf>
    <xf numFmtId="0" fontId="16" fillId="6" borderId="1" xfId="0" applyFont="1" applyFill="1" applyBorder="1" applyAlignment="1">
      <alignment horizontal="center" vertical="center"/>
    </xf>
    <xf numFmtId="2" fontId="16" fillId="10" borderId="1" xfId="0" applyNumberFormat="1" applyFont="1" applyFill="1" applyBorder="1" applyAlignment="1">
      <alignment horizontal="center" vertical="center" wrapText="1"/>
    </xf>
    <xf numFmtId="2" fontId="16" fillId="7" borderId="1" xfId="0" applyNumberFormat="1" applyFont="1" applyFill="1" applyBorder="1" applyAlignment="1">
      <alignment horizontal="center" vertical="center" wrapText="1"/>
    </xf>
    <xf numFmtId="0" fontId="16" fillId="7" borderId="1" xfId="0" applyFont="1" applyFill="1" applyBorder="1" applyAlignment="1">
      <alignment horizontal="center" vertical="center" wrapText="1"/>
    </xf>
    <xf numFmtId="0" fontId="15" fillId="0" borderId="17" xfId="0" applyFont="1" applyBorder="1" applyAlignment="1">
      <alignment horizontal="center" vertical="center"/>
    </xf>
    <xf numFmtId="2" fontId="16" fillId="6" borderId="1" xfId="0" applyNumberFormat="1" applyFont="1" applyFill="1" applyBorder="1" applyAlignment="1">
      <alignment horizontal="center" vertical="center" wrapText="1"/>
    </xf>
    <xf numFmtId="0" fontId="15" fillId="0" borderId="21" xfId="0" applyFont="1" applyBorder="1" applyAlignment="1">
      <alignment vertical="center"/>
    </xf>
    <xf numFmtId="0" fontId="15" fillId="0" borderId="0" xfId="0" applyFont="1" applyAlignment="1">
      <alignment vertical="center"/>
    </xf>
    <xf numFmtId="0" fontId="9" fillId="0" borderId="24" xfId="0" applyFont="1" applyBorder="1" applyAlignment="1">
      <alignment horizontal="left" vertical="center"/>
    </xf>
    <xf numFmtId="0" fontId="9" fillId="0" borderId="25" xfId="0" applyFont="1" applyBorder="1" applyAlignment="1">
      <alignment horizontal="center" vertical="center"/>
    </xf>
    <xf numFmtId="0" fontId="9" fillId="0" borderId="26" xfId="0" applyFont="1" applyBorder="1" applyAlignment="1">
      <alignment horizontal="center" vertical="center"/>
    </xf>
    <xf numFmtId="0" fontId="9" fillId="0" borderId="23" xfId="0" applyFont="1" applyBorder="1" applyAlignment="1">
      <alignment horizontal="center" vertical="center"/>
    </xf>
    <xf numFmtId="3" fontId="9" fillId="0" borderId="23" xfId="0" applyNumberFormat="1" applyFont="1" applyBorder="1" applyAlignment="1">
      <alignment horizontal="right" vertical="center"/>
    </xf>
    <xf numFmtId="0" fontId="13" fillId="0" borderId="11" xfId="0" applyFont="1" applyBorder="1"/>
    <xf numFmtId="166" fontId="8" fillId="3" borderId="1" xfId="0" applyNumberFormat="1" applyFont="1" applyFill="1" applyBorder="1" applyAlignment="1" applyProtection="1">
      <alignment horizontal="center" vertical="center" wrapText="1"/>
      <protection locked="0"/>
    </xf>
    <xf numFmtId="0" fontId="8" fillId="3" borderId="1" xfId="0" applyFont="1" applyFill="1" applyBorder="1" applyAlignment="1">
      <alignment horizontal="center" vertical="center"/>
    </xf>
    <xf numFmtId="0" fontId="8" fillId="0" borderId="0" xfId="0" applyFont="1" applyAlignment="1">
      <alignment horizontal="center"/>
    </xf>
    <xf numFmtId="0" fontId="8" fillId="3" borderId="1" xfId="0" applyFont="1" applyFill="1" applyBorder="1" applyAlignment="1">
      <alignment horizontal="center" wrapText="1"/>
    </xf>
    <xf numFmtId="0" fontId="8" fillId="3" borderId="1" xfId="0" applyFont="1" applyFill="1" applyBorder="1" applyAlignment="1">
      <alignment horizontal="center" vertical="center" wrapText="1"/>
    </xf>
    <xf numFmtId="0" fontId="8" fillId="0" borderId="5" xfId="0" applyFont="1" applyBorder="1" applyAlignment="1">
      <alignment horizontal="center"/>
    </xf>
    <xf numFmtId="0" fontId="8" fillId="3" borderId="4" xfId="0" applyFont="1" applyFill="1" applyBorder="1" applyAlignment="1">
      <alignment horizontal="center" vertical="center" wrapText="1"/>
    </xf>
    <xf numFmtId="0" fontId="8" fillId="3" borderId="6" xfId="0" applyFon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10" fillId="0" borderId="6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2" fontId="10" fillId="6" borderId="4" xfId="0" applyNumberFormat="1" applyFont="1" applyFill="1" applyBorder="1" applyAlignment="1">
      <alignment horizontal="left" vertical="center" wrapText="1"/>
    </xf>
    <xf numFmtId="2" fontId="10" fillId="6" borderId="6" xfId="0" applyNumberFormat="1" applyFont="1" applyFill="1" applyBorder="1" applyAlignment="1">
      <alignment horizontal="left" vertical="center" wrapText="1"/>
    </xf>
    <xf numFmtId="2" fontId="10" fillId="4" borderId="6" xfId="0" applyNumberFormat="1" applyFont="1" applyFill="1" applyBorder="1" applyAlignment="1">
      <alignment horizontal="left" vertical="center" wrapText="1"/>
    </xf>
    <xf numFmtId="2" fontId="10" fillId="6" borderId="2" xfId="0" applyNumberFormat="1" applyFont="1" applyFill="1" applyBorder="1" applyAlignment="1">
      <alignment horizontal="left" vertical="center" wrapText="1"/>
    </xf>
    <xf numFmtId="0" fontId="10" fillId="8" borderId="4" xfId="0" applyFont="1" applyFill="1" applyBorder="1" applyAlignment="1">
      <alignment horizontal="center" vertical="center" wrapText="1"/>
    </xf>
    <xf numFmtId="0" fontId="10" fillId="8" borderId="2" xfId="0" applyFont="1" applyFill="1" applyBorder="1" applyAlignment="1">
      <alignment horizontal="center" vertical="center" wrapText="1"/>
    </xf>
  </cellXfs>
  <cellStyles count="13">
    <cellStyle name="Escribir 2" xfId="5" xr:uid="{00000000-0005-0000-0000-000000000000}"/>
    <cellStyle name="Euro" xfId="1" xr:uid="{00000000-0005-0000-0000-000001000000}"/>
    <cellStyle name="Millares [0] 2" xfId="4" xr:uid="{00000000-0005-0000-0000-000002000000}"/>
    <cellStyle name="Millares 2" xfId="6" xr:uid="{00000000-0005-0000-0000-000003000000}"/>
    <cellStyle name="Millares 3" xfId="10" xr:uid="{00000000-0005-0000-0000-000004000000}"/>
    <cellStyle name="Normal" xfId="0" builtinId="0"/>
    <cellStyle name="Normal 2" xfId="3" xr:uid="{00000000-0005-0000-0000-000006000000}"/>
    <cellStyle name="Normal 2 2" xfId="7" xr:uid="{00000000-0005-0000-0000-000007000000}"/>
    <cellStyle name="Normal 3" xfId="9" xr:uid="{00000000-0005-0000-0000-000008000000}"/>
    <cellStyle name="Normal 4" xfId="11" xr:uid="{00000000-0005-0000-0000-000009000000}"/>
    <cellStyle name="Normal 5" xfId="12" xr:uid="{00000000-0005-0000-0000-00000A000000}"/>
    <cellStyle name="Porcentaje 2" xfId="8" xr:uid="{00000000-0005-0000-0000-00000B000000}"/>
    <cellStyle name="Währung" xfId="2" xr:uid="{00000000-0005-0000-0000-00000C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idor1\arquitectonica\PROYEC~2\CESFAM~2\0CESFA~1\ETAPA9~3\ETAPA9~1\7BE02~1.2DO\720A14~1.5PR\Presupuesto%20Equipos-Rev10-2005202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N° pers. requeriran trasl."/>
      <sheetName val="N| Pers. uso medio transp."/>
      <sheetName val="Costo tiempo trasl."/>
      <sheetName val="Costo tiempo espera C. salud"/>
      <sheetName val="Costo total por transp. de usua"/>
      <sheetName val="Costo total usuario"/>
      <sheetName val="PP Equipos"/>
      <sheetName val="Presupuesto Equipos-Rev10-20052"/>
    </sheetNames>
    <definedNames>
      <definedName name="Number_of_Payments" refersTo="#¡REF!"/>
      <definedName name="Values_Entered" refersTo="#¡REF!"/>
    </definedNames>
    <sheetDataSet>
      <sheetData sheetId="0"/>
      <sheetData sheetId="1"/>
      <sheetData sheetId="2"/>
      <sheetData sheetId="3"/>
      <sheetData sheetId="4"/>
      <sheetData sheetId="5"/>
      <sheetData sheetId="6"/>
      <sheetData sheetId="7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21">
    <tabColor indexed="35"/>
  </sheetPr>
  <dimension ref="A2:I22"/>
  <sheetViews>
    <sheetView workbookViewId="0">
      <selection activeCell="K25" sqref="K25"/>
    </sheetView>
  </sheetViews>
  <sheetFormatPr baseColWidth="10" defaultColWidth="11" defaultRowHeight="13" x14ac:dyDescent="0.35"/>
  <cols>
    <col min="1" max="1" width="24.6328125" style="2" customWidth="1"/>
    <col min="2" max="2" width="5.7265625" style="2" customWidth="1"/>
    <col min="3" max="3" width="7.453125" style="2" customWidth="1"/>
    <col min="4" max="4" width="9.36328125" style="2" customWidth="1"/>
    <col min="5" max="5" width="8.7265625" style="2" customWidth="1"/>
    <col min="6" max="6" width="11" style="2"/>
    <col min="7" max="7" width="9" style="2" customWidth="1"/>
    <col min="8" max="8" width="12.90625" style="2" customWidth="1"/>
    <col min="9" max="9" width="7.7265625" style="2" customWidth="1"/>
    <col min="10" max="16384" width="11" style="2"/>
  </cols>
  <sheetData>
    <row r="2" spans="1:9" x14ac:dyDescent="0.35">
      <c r="A2" s="248" t="s">
        <v>13</v>
      </c>
      <c r="B2" s="248"/>
      <c r="C2" s="248"/>
      <c r="D2" s="248"/>
      <c r="E2" s="248"/>
      <c r="F2" s="248"/>
      <c r="G2" s="248"/>
      <c r="H2" s="248"/>
      <c r="I2" s="248"/>
    </row>
    <row r="3" spans="1:9" x14ac:dyDescent="0.35">
      <c r="A3" s="3"/>
      <c r="B3" s="3"/>
      <c r="C3" s="3"/>
      <c r="D3" s="3"/>
      <c r="E3" s="3"/>
      <c r="F3" s="3"/>
      <c r="G3" s="3"/>
      <c r="H3" s="3"/>
      <c r="I3" s="3"/>
    </row>
    <row r="4" spans="1:9" x14ac:dyDescent="0.35">
      <c r="A4" s="251"/>
      <c r="B4" s="251"/>
      <c r="C4" s="251"/>
      <c r="D4" s="251"/>
      <c r="E4" s="251"/>
      <c r="F4" s="251"/>
      <c r="G4" s="251"/>
      <c r="H4" s="251"/>
      <c r="I4" s="251"/>
    </row>
    <row r="5" spans="1:9" ht="26.25" customHeight="1" x14ac:dyDescent="0.35">
      <c r="A5" s="246" t="s">
        <v>0</v>
      </c>
      <c r="B5" s="249" t="s">
        <v>14</v>
      </c>
      <c r="C5" s="249"/>
      <c r="D5" s="249"/>
      <c r="E5" s="250" t="s">
        <v>19</v>
      </c>
      <c r="F5" s="250" t="s">
        <v>59</v>
      </c>
      <c r="G5" s="250" t="s">
        <v>15</v>
      </c>
      <c r="H5" s="250"/>
      <c r="I5" s="250"/>
    </row>
    <row r="6" spans="1:9" ht="26" x14ac:dyDescent="0.35">
      <c r="A6" s="247"/>
      <c r="B6" s="16" t="s">
        <v>10</v>
      </c>
      <c r="C6" s="16" t="s">
        <v>11</v>
      </c>
      <c r="D6" s="19" t="s">
        <v>16</v>
      </c>
      <c r="E6" s="247"/>
      <c r="F6" s="247"/>
      <c r="G6" s="14" t="s">
        <v>17</v>
      </c>
      <c r="H6" s="14" t="s">
        <v>18</v>
      </c>
      <c r="I6" s="14" t="s">
        <v>2</v>
      </c>
    </row>
    <row r="7" spans="1:9" x14ac:dyDescent="0.35">
      <c r="A7" s="17" t="s">
        <v>3</v>
      </c>
      <c r="B7" s="5" t="e">
        <f>#REF!</f>
        <v>#REF!</v>
      </c>
      <c r="C7" s="5" t="e">
        <f>#REF!</f>
        <v>#REF!</v>
      </c>
      <c r="D7" s="5" t="e">
        <f>(B7+C7)/2</f>
        <v>#REF!</v>
      </c>
      <c r="E7" s="8" t="e">
        <f>D7</f>
        <v>#REF!</v>
      </c>
      <c r="F7" s="6">
        <v>1</v>
      </c>
      <c r="G7" s="5" t="e">
        <f>E7</f>
        <v>#REF!</v>
      </c>
      <c r="H7" s="5" t="e">
        <f>E7*F7</f>
        <v>#REF!</v>
      </c>
      <c r="I7" s="5" t="e">
        <f>SUM(G7:H7)</f>
        <v>#REF!</v>
      </c>
    </row>
    <row r="8" spans="1:9" x14ac:dyDescent="0.35">
      <c r="A8" s="17" t="s">
        <v>4</v>
      </c>
      <c r="B8" s="5" t="e">
        <f>#REF!</f>
        <v>#REF!</v>
      </c>
      <c r="C8" s="5" t="e">
        <f>#REF!</f>
        <v>#REF!</v>
      </c>
      <c r="D8" s="5" t="e">
        <f t="shared" ref="D8:D19" si="0">(B8+C8)/2</f>
        <v>#REF!</v>
      </c>
      <c r="E8" s="8" t="e">
        <f t="shared" ref="E8:E14" si="1">D8</f>
        <v>#REF!</v>
      </c>
      <c r="F8" s="6">
        <v>0.3</v>
      </c>
      <c r="G8" s="5" t="e">
        <f t="shared" ref="G8:G19" si="2">E8</f>
        <v>#REF!</v>
      </c>
      <c r="H8" s="5" t="e">
        <f t="shared" ref="H8:H19" si="3">E8*F8</f>
        <v>#REF!</v>
      </c>
      <c r="I8" s="5" t="e">
        <f t="shared" ref="I8:I19" si="4">SUM(G8:H8)</f>
        <v>#REF!</v>
      </c>
    </row>
    <row r="9" spans="1:9" x14ac:dyDescent="0.35">
      <c r="A9" s="17" t="s">
        <v>58</v>
      </c>
      <c r="B9" s="5" t="e">
        <f>#REF!</f>
        <v>#REF!</v>
      </c>
      <c r="C9" s="5" t="e">
        <f>#REF!</f>
        <v>#REF!</v>
      </c>
      <c r="D9" s="5" t="e">
        <f t="shared" si="0"/>
        <v>#REF!</v>
      </c>
      <c r="E9" s="8" t="e">
        <f t="shared" si="1"/>
        <v>#REF!</v>
      </c>
      <c r="F9" s="6">
        <v>0.3</v>
      </c>
      <c r="G9" s="5" t="e">
        <f t="shared" si="2"/>
        <v>#REF!</v>
      </c>
      <c r="H9" s="5" t="e">
        <f t="shared" si="3"/>
        <v>#REF!</v>
      </c>
      <c r="I9" s="5" t="e">
        <f t="shared" si="4"/>
        <v>#REF!</v>
      </c>
    </row>
    <row r="10" spans="1:9" x14ac:dyDescent="0.35">
      <c r="A10" s="17" t="s">
        <v>5</v>
      </c>
      <c r="B10" s="5" t="e">
        <f>#REF!</f>
        <v>#REF!</v>
      </c>
      <c r="C10" s="5" t="e">
        <f>#REF!</f>
        <v>#REF!</v>
      </c>
      <c r="D10" s="5" t="e">
        <f t="shared" si="0"/>
        <v>#REF!</v>
      </c>
      <c r="E10" s="8" t="e">
        <f t="shared" si="1"/>
        <v>#REF!</v>
      </c>
      <c r="F10" s="6">
        <v>0.1</v>
      </c>
      <c r="G10" s="5" t="e">
        <f t="shared" si="2"/>
        <v>#REF!</v>
      </c>
      <c r="H10" s="5" t="e">
        <f t="shared" si="3"/>
        <v>#REF!</v>
      </c>
      <c r="I10" s="5" t="e">
        <f t="shared" si="4"/>
        <v>#REF!</v>
      </c>
    </row>
    <row r="11" spans="1:9" x14ac:dyDescent="0.35">
      <c r="A11" s="17" t="s">
        <v>68</v>
      </c>
      <c r="B11" s="5" t="e">
        <f>#REF!</f>
        <v>#REF!</v>
      </c>
      <c r="C11" s="5" t="e">
        <f>#REF!</f>
        <v>#REF!</v>
      </c>
      <c r="D11" s="5" t="e">
        <f t="shared" si="0"/>
        <v>#REF!</v>
      </c>
      <c r="E11" s="8" t="e">
        <f t="shared" si="1"/>
        <v>#REF!</v>
      </c>
      <c r="F11" s="6">
        <v>0.1</v>
      </c>
      <c r="G11" s="5" t="e">
        <f t="shared" si="2"/>
        <v>#REF!</v>
      </c>
      <c r="H11" s="5" t="e">
        <f t="shared" si="3"/>
        <v>#REF!</v>
      </c>
      <c r="I11" s="5" t="e">
        <f t="shared" si="4"/>
        <v>#REF!</v>
      </c>
    </row>
    <row r="12" spans="1:9" x14ac:dyDescent="0.35">
      <c r="A12" s="17" t="s">
        <v>6</v>
      </c>
      <c r="B12" s="5" t="e">
        <f>#REF!</f>
        <v>#REF!</v>
      </c>
      <c r="C12" s="5" t="e">
        <f>#REF!</f>
        <v>#REF!</v>
      </c>
      <c r="D12" s="5" t="e">
        <f t="shared" si="0"/>
        <v>#REF!</v>
      </c>
      <c r="E12" s="8" t="e">
        <f t="shared" si="1"/>
        <v>#REF!</v>
      </c>
      <c r="F12" s="6">
        <v>0.5</v>
      </c>
      <c r="G12" s="5" t="e">
        <f t="shared" si="2"/>
        <v>#REF!</v>
      </c>
      <c r="H12" s="5" t="e">
        <f t="shared" si="3"/>
        <v>#REF!</v>
      </c>
      <c r="I12" s="5" t="e">
        <f t="shared" si="4"/>
        <v>#REF!</v>
      </c>
    </row>
    <row r="13" spans="1:9" ht="12" customHeight="1" x14ac:dyDescent="0.35">
      <c r="A13" s="17" t="s">
        <v>9</v>
      </c>
      <c r="B13" s="5" t="e">
        <f>#REF!</f>
        <v>#REF!</v>
      </c>
      <c r="C13" s="5" t="e">
        <f>#REF!</f>
        <v>#REF!</v>
      </c>
      <c r="D13" s="5" t="e">
        <f t="shared" si="0"/>
        <v>#REF!</v>
      </c>
      <c r="E13" s="8" t="e">
        <f t="shared" si="1"/>
        <v>#REF!</v>
      </c>
      <c r="F13" s="6">
        <v>0.7</v>
      </c>
      <c r="G13" s="5" t="e">
        <f t="shared" si="2"/>
        <v>#REF!</v>
      </c>
      <c r="H13" s="5" t="e">
        <f t="shared" si="3"/>
        <v>#REF!</v>
      </c>
      <c r="I13" s="5" t="e">
        <f t="shared" si="4"/>
        <v>#REF!</v>
      </c>
    </row>
    <row r="14" spans="1:9" ht="12" customHeight="1" x14ac:dyDescent="0.35">
      <c r="A14" s="17" t="s">
        <v>57</v>
      </c>
      <c r="B14" s="5" t="e">
        <f>#REF!</f>
        <v>#REF!</v>
      </c>
      <c r="C14" s="5" t="e">
        <f>#REF!</f>
        <v>#REF!</v>
      </c>
      <c r="D14" s="5" t="e">
        <f t="shared" si="0"/>
        <v>#REF!</v>
      </c>
      <c r="E14" s="8" t="e">
        <f t="shared" si="1"/>
        <v>#REF!</v>
      </c>
      <c r="F14" s="6">
        <v>0.3</v>
      </c>
      <c r="G14" s="5" t="e">
        <f t="shared" si="2"/>
        <v>#REF!</v>
      </c>
      <c r="H14" s="5" t="e">
        <f t="shared" si="3"/>
        <v>#REF!</v>
      </c>
      <c r="I14" s="5" t="e">
        <f t="shared" si="4"/>
        <v>#REF!</v>
      </c>
    </row>
    <row r="15" spans="1:9" x14ac:dyDescent="0.35">
      <c r="A15" s="20" t="s">
        <v>8</v>
      </c>
      <c r="B15" s="37"/>
      <c r="C15" s="37"/>
      <c r="D15" s="37"/>
      <c r="E15" s="11"/>
      <c r="F15" s="11"/>
      <c r="G15" s="37"/>
      <c r="H15" s="37"/>
      <c r="I15" s="37"/>
    </row>
    <row r="16" spans="1:9" x14ac:dyDescent="0.35">
      <c r="A16" s="17" t="s">
        <v>3</v>
      </c>
      <c r="B16" s="5" t="e">
        <f>#REF!</f>
        <v>#REF!</v>
      </c>
      <c r="C16" s="5" t="e">
        <f>#REF!</f>
        <v>#REF!</v>
      </c>
      <c r="D16" s="5" t="e">
        <f t="shared" si="0"/>
        <v>#REF!</v>
      </c>
      <c r="E16" s="8" t="e">
        <f>D16</f>
        <v>#REF!</v>
      </c>
      <c r="F16" s="6">
        <v>1</v>
      </c>
      <c r="G16" s="5" t="e">
        <f t="shared" si="2"/>
        <v>#REF!</v>
      </c>
      <c r="H16" s="5" t="e">
        <f t="shared" si="3"/>
        <v>#REF!</v>
      </c>
      <c r="I16" s="5" t="e">
        <f t="shared" si="4"/>
        <v>#REF!</v>
      </c>
    </row>
    <row r="17" spans="1:9" x14ac:dyDescent="0.35">
      <c r="A17" s="17" t="s">
        <v>4</v>
      </c>
      <c r="B17" s="5" t="e">
        <f>#REF!</f>
        <v>#REF!</v>
      </c>
      <c r="C17" s="5" t="e">
        <f>#REF!</f>
        <v>#REF!</v>
      </c>
      <c r="D17" s="5" t="e">
        <f t="shared" si="0"/>
        <v>#REF!</v>
      </c>
      <c r="E17" s="8" t="e">
        <f>D17</f>
        <v>#REF!</v>
      </c>
      <c r="F17" s="6">
        <v>0.7</v>
      </c>
      <c r="G17" s="5" t="e">
        <f t="shared" si="2"/>
        <v>#REF!</v>
      </c>
      <c r="H17" s="5" t="e">
        <f t="shared" si="3"/>
        <v>#REF!</v>
      </c>
      <c r="I17" s="5" t="e">
        <f t="shared" si="4"/>
        <v>#REF!</v>
      </c>
    </row>
    <row r="18" spans="1:9" x14ac:dyDescent="0.35">
      <c r="A18" s="17" t="s">
        <v>6</v>
      </c>
      <c r="B18" s="5" t="e">
        <f>#REF!</f>
        <v>#REF!</v>
      </c>
      <c r="C18" s="5" t="e">
        <f>#REF!</f>
        <v>#REF!</v>
      </c>
      <c r="D18" s="5" t="e">
        <f t="shared" si="0"/>
        <v>#REF!</v>
      </c>
      <c r="E18" s="8" t="e">
        <f>D18</f>
        <v>#REF!</v>
      </c>
      <c r="F18" s="6">
        <v>0.3</v>
      </c>
      <c r="G18" s="5" t="e">
        <f t="shared" si="2"/>
        <v>#REF!</v>
      </c>
      <c r="H18" s="5" t="e">
        <f t="shared" si="3"/>
        <v>#REF!</v>
      </c>
      <c r="I18" s="5" t="e">
        <f t="shared" si="4"/>
        <v>#REF!</v>
      </c>
    </row>
    <row r="19" spans="1:9" ht="12" customHeight="1" x14ac:dyDescent="0.35">
      <c r="A19" s="17" t="s">
        <v>9</v>
      </c>
      <c r="B19" s="5" t="e">
        <f>#REF!</f>
        <v>#REF!</v>
      </c>
      <c r="C19" s="5" t="e">
        <f>#REF!</f>
        <v>#REF!</v>
      </c>
      <c r="D19" s="5" t="e">
        <f t="shared" si="0"/>
        <v>#REF!</v>
      </c>
      <c r="E19" s="8" t="e">
        <f>D19</f>
        <v>#REF!</v>
      </c>
      <c r="F19" s="6">
        <v>0.9</v>
      </c>
      <c r="G19" s="5" t="e">
        <f t="shared" si="2"/>
        <v>#REF!</v>
      </c>
      <c r="H19" s="5" t="e">
        <f t="shared" si="3"/>
        <v>#REF!</v>
      </c>
      <c r="I19" s="5" t="e">
        <f t="shared" si="4"/>
        <v>#REF!</v>
      </c>
    </row>
    <row r="20" spans="1:9" x14ac:dyDescent="0.35">
      <c r="A20" s="20" t="s">
        <v>2</v>
      </c>
      <c r="B20" s="11"/>
      <c r="C20" s="11"/>
      <c r="D20" s="10"/>
      <c r="E20" s="11"/>
      <c r="F20" s="12"/>
      <c r="G20" s="11"/>
      <c r="H20" s="11"/>
      <c r="I20" s="21" t="e">
        <f>SUM(I7:I14,I16:I19)</f>
        <v>#REF!</v>
      </c>
    </row>
    <row r="21" spans="1:9" x14ac:dyDescent="0.35">
      <c r="A21" s="18"/>
    </row>
    <row r="22" spans="1:9" x14ac:dyDescent="0.35">
      <c r="A22" s="18"/>
    </row>
  </sheetData>
  <mergeCells count="7">
    <mergeCell ref="A5:A6"/>
    <mergeCell ref="A2:I2"/>
    <mergeCell ref="B5:D5"/>
    <mergeCell ref="G5:I5"/>
    <mergeCell ref="F5:F6"/>
    <mergeCell ref="E5:E6"/>
    <mergeCell ref="A4:I4"/>
  </mergeCells>
  <phoneticPr fontId="4" type="noConversion"/>
  <pageMargins left="0.75" right="0.75" top="1" bottom="1" header="0" footer="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Hoja22">
    <tabColor indexed="14"/>
  </sheetPr>
  <dimension ref="A3:D14"/>
  <sheetViews>
    <sheetView workbookViewId="0">
      <selection activeCell="C12" sqref="C12:D12"/>
    </sheetView>
  </sheetViews>
  <sheetFormatPr baseColWidth="10" defaultColWidth="11" defaultRowHeight="13" x14ac:dyDescent="0.35"/>
  <cols>
    <col min="1" max="1" width="21.453125" style="2" customWidth="1"/>
    <col min="2" max="16384" width="11" style="2"/>
  </cols>
  <sheetData>
    <row r="3" spans="1:4" x14ac:dyDescent="0.35">
      <c r="A3" s="248" t="s">
        <v>45</v>
      </c>
      <c r="B3" s="248"/>
      <c r="C3" s="248"/>
      <c r="D3" s="248"/>
    </row>
    <row r="4" spans="1:4" x14ac:dyDescent="0.35">
      <c r="A4" s="3"/>
      <c r="B4" s="3"/>
      <c r="C4" s="3"/>
      <c r="D4" s="3"/>
    </row>
    <row r="5" spans="1:4" x14ac:dyDescent="0.35">
      <c r="A5" s="251"/>
      <c r="B5" s="251"/>
      <c r="C5" s="251"/>
      <c r="D5" s="251"/>
    </row>
    <row r="6" spans="1:4" s="4" customFormat="1" ht="52" x14ac:dyDescent="0.25">
      <c r="A6" s="14" t="s">
        <v>20</v>
      </c>
      <c r="B6" s="14" t="s">
        <v>21</v>
      </c>
      <c r="C6" s="14" t="s">
        <v>23</v>
      </c>
      <c r="D6" s="14" t="s">
        <v>22</v>
      </c>
    </row>
    <row r="7" spans="1:4" x14ac:dyDescent="0.35">
      <c r="A7" s="9" t="s">
        <v>65</v>
      </c>
      <c r="B7" s="6">
        <v>0.35</v>
      </c>
      <c r="C7" s="5" t="e">
        <f>'N° pers. requeriran trasl.'!$I$20</f>
        <v>#REF!</v>
      </c>
      <c r="D7" s="8" t="e">
        <f>B7*C7</f>
        <v>#REF!</v>
      </c>
    </row>
    <row r="8" spans="1:4" x14ac:dyDescent="0.35">
      <c r="A8" s="9" t="s">
        <v>25</v>
      </c>
      <c r="B8" s="6">
        <v>0.35</v>
      </c>
      <c r="C8" s="5" t="e">
        <f>'N° pers. requeriran trasl.'!$I$20</f>
        <v>#REF!</v>
      </c>
      <c r="D8" s="8" t="e">
        <f>B8*C8</f>
        <v>#REF!</v>
      </c>
    </row>
    <row r="9" spans="1:4" x14ac:dyDescent="0.35">
      <c r="A9" s="9" t="s">
        <v>26</v>
      </c>
      <c r="B9" s="6">
        <v>0.1</v>
      </c>
      <c r="C9" s="5" t="e">
        <f>'N° pers. requeriran trasl.'!$I$20</f>
        <v>#REF!</v>
      </c>
      <c r="D9" s="8" t="e">
        <f>B9*C9</f>
        <v>#REF!</v>
      </c>
    </row>
    <row r="10" spans="1:4" x14ac:dyDescent="0.35">
      <c r="A10" s="9" t="s">
        <v>27</v>
      </c>
      <c r="B10" s="6">
        <v>0.1</v>
      </c>
      <c r="C10" s="5" t="e">
        <f>'N° pers. requeriran trasl.'!$I$20</f>
        <v>#REF!</v>
      </c>
      <c r="D10" s="8" t="e">
        <f>B10*C10</f>
        <v>#REF!</v>
      </c>
    </row>
    <row r="11" spans="1:4" x14ac:dyDescent="0.35">
      <c r="A11" s="9" t="s">
        <v>28</v>
      </c>
      <c r="B11" s="6">
        <v>0.1</v>
      </c>
      <c r="C11" s="5" t="e">
        <f>'N° pers. requeriran trasl.'!$I$20</f>
        <v>#REF!</v>
      </c>
      <c r="D11" s="8" t="e">
        <f>B11*C11</f>
        <v>#REF!</v>
      </c>
    </row>
    <row r="12" spans="1:4" x14ac:dyDescent="0.35">
      <c r="A12" s="23" t="s">
        <v>2</v>
      </c>
      <c r="B12" s="22">
        <f>SUM(B7:B11)</f>
        <v>0.99999999999999989</v>
      </c>
      <c r="C12" s="16"/>
      <c r="D12" s="16"/>
    </row>
    <row r="14" spans="1:4" x14ac:dyDescent="0.35">
      <c r="D14" s="15"/>
    </row>
  </sheetData>
  <mergeCells count="2">
    <mergeCell ref="A3:D3"/>
    <mergeCell ref="A5:D5"/>
  </mergeCells>
  <phoneticPr fontId="4" type="noConversion"/>
  <pageMargins left="0.75" right="0.75" top="1" bottom="1" header="0" footer="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Hoja23">
    <tabColor indexed="44"/>
  </sheetPr>
  <dimension ref="A2:G14"/>
  <sheetViews>
    <sheetView topLeftCell="A4" workbookViewId="0">
      <selection activeCell="A12" sqref="A12:F12"/>
    </sheetView>
  </sheetViews>
  <sheetFormatPr baseColWidth="10" defaultColWidth="11" defaultRowHeight="13" x14ac:dyDescent="0.35"/>
  <cols>
    <col min="1" max="1" width="21.453125" style="2" customWidth="1"/>
    <col min="2" max="5" width="11" style="2"/>
    <col min="6" max="6" width="12.36328125" style="2" customWidth="1"/>
    <col min="7" max="16384" width="11" style="2"/>
  </cols>
  <sheetData>
    <row r="2" spans="1:7" x14ac:dyDescent="0.35">
      <c r="A2" s="248" t="s">
        <v>46</v>
      </c>
      <c r="B2" s="248"/>
      <c r="C2" s="248"/>
      <c r="D2" s="248"/>
      <c r="E2" s="248"/>
      <c r="F2" s="248"/>
    </row>
    <row r="3" spans="1:7" x14ac:dyDescent="0.35">
      <c r="A3" s="3"/>
      <c r="B3" s="3"/>
      <c r="C3" s="3"/>
      <c r="D3" s="3"/>
      <c r="E3" s="3"/>
      <c r="F3" s="3"/>
    </row>
    <row r="4" spans="1:7" x14ac:dyDescent="0.35">
      <c r="A4" s="251"/>
      <c r="B4" s="251"/>
      <c r="C4" s="251"/>
      <c r="D4" s="251"/>
      <c r="E4" s="251"/>
      <c r="F4" s="251"/>
    </row>
    <row r="5" spans="1:7" ht="12.75" customHeight="1" x14ac:dyDescent="0.35">
      <c r="A5" s="252" t="s">
        <v>29</v>
      </c>
      <c r="B5" s="253"/>
      <c r="C5" s="253"/>
      <c r="D5" s="253"/>
      <c r="E5" s="253"/>
      <c r="F5" s="254"/>
      <c r="G5" s="18"/>
    </row>
    <row r="6" spans="1:7" ht="52" x14ac:dyDescent="0.35">
      <c r="A6" s="14" t="s">
        <v>20</v>
      </c>
      <c r="B6" s="14" t="s">
        <v>30</v>
      </c>
      <c r="C6" s="14" t="s">
        <v>31</v>
      </c>
      <c r="D6" s="14" t="s">
        <v>67</v>
      </c>
      <c r="E6" s="14" t="s">
        <v>56</v>
      </c>
      <c r="F6" s="28" t="s">
        <v>32</v>
      </c>
      <c r="G6" s="24"/>
    </row>
    <row r="7" spans="1:7" x14ac:dyDescent="0.35">
      <c r="A7" s="25" t="s">
        <v>24</v>
      </c>
      <c r="B7" s="7">
        <v>0.75</v>
      </c>
      <c r="C7" s="8" t="e">
        <f>'N| Pers. uso medio transp.'!D7</f>
        <v>#REF!</v>
      </c>
      <c r="D7" s="8" t="e">
        <f>B7*C7</f>
        <v>#REF!</v>
      </c>
      <c r="E7" s="7">
        <v>750</v>
      </c>
      <c r="F7" s="26" t="e">
        <f>D7*E7</f>
        <v>#REF!</v>
      </c>
      <c r="G7" s="27"/>
    </row>
    <row r="8" spans="1:7" x14ac:dyDescent="0.35">
      <c r="A8" s="25" t="s">
        <v>25</v>
      </c>
      <c r="B8" s="7">
        <v>0.25</v>
      </c>
      <c r="C8" s="8" t="e">
        <f>'N| Pers. uso medio transp.'!D8</f>
        <v>#REF!</v>
      </c>
      <c r="D8" s="8" t="e">
        <f>B8*C8</f>
        <v>#REF!</v>
      </c>
      <c r="E8" s="7">
        <v>750</v>
      </c>
      <c r="F8" s="26" t="e">
        <f>D8*E8</f>
        <v>#REF!</v>
      </c>
      <c r="G8" s="27"/>
    </row>
    <row r="9" spans="1:7" x14ac:dyDescent="0.35">
      <c r="A9" s="25" t="s">
        <v>26</v>
      </c>
      <c r="B9" s="7">
        <v>0.15</v>
      </c>
      <c r="C9" s="8" t="e">
        <f>'N| Pers. uso medio transp.'!D9</f>
        <v>#REF!</v>
      </c>
      <c r="D9" s="8" t="e">
        <f>B9*C9</f>
        <v>#REF!</v>
      </c>
      <c r="E9" s="7">
        <v>750</v>
      </c>
      <c r="F9" s="26" t="e">
        <f>D9*E9</f>
        <v>#REF!</v>
      </c>
      <c r="G9" s="27"/>
    </row>
    <row r="10" spans="1:7" x14ac:dyDescent="0.35">
      <c r="A10" s="25" t="s">
        <v>27</v>
      </c>
      <c r="B10" s="7">
        <v>0.15</v>
      </c>
      <c r="C10" s="8" t="e">
        <f>'N| Pers. uso medio transp.'!D10</f>
        <v>#REF!</v>
      </c>
      <c r="D10" s="8" t="e">
        <f>B10*C10</f>
        <v>#REF!</v>
      </c>
      <c r="E10" s="7">
        <v>750</v>
      </c>
      <c r="F10" s="26" t="e">
        <f>D10*E10</f>
        <v>#REF!</v>
      </c>
      <c r="G10" s="27"/>
    </row>
    <row r="11" spans="1:7" x14ac:dyDescent="0.35">
      <c r="A11" s="25" t="s">
        <v>28</v>
      </c>
      <c r="B11" s="7">
        <v>0.2</v>
      </c>
      <c r="C11" s="8" t="e">
        <f>'N| Pers. uso medio transp.'!D11</f>
        <v>#REF!</v>
      </c>
      <c r="D11" s="8" t="e">
        <f>B11*C11</f>
        <v>#REF!</v>
      </c>
      <c r="E11" s="7">
        <v>750</v>
      </c>
      <c r="F11" s="26" t="e">
        <f>D11*E11</f>
        <v>#REF!</v>
      </c>
      <c r="G11" s="27"/>
    </row>
    <row r="12" spans="1:7" x14ac:dyDescent="0.35">
      <c r="A12" s="23" t="s">
        <v>2</v>
      </c>
      <c r="B12" s="23"/>
      <c r="C12" s="23"/>
      <c r="D12" s="23"/>
      <c r="E12" s="23"/>
      <c r="F12" s="29" t="e">
        <f>SUM(F7:F11)</f>
        <v>#REF!</v>
      </c>
      <c r="G12" s="27"/>
    </row>
    <row r="13" spans="1:7" x14ac:dyDescent="0.35">
      <c r="A13" s="18"/>
      <c r="B13" s="18"/>
      <c r="C13" s="18"/>
      <c r="D13" s="18"/>
      <c r="E13" s="18"/>
      <c r="F13" s="18"/>
      <c r="G13" s="18"/>
    </row>
    <row r="14" spans="1:7" x14ac:dyDescent="0.35">
      <c r="A14" s="18"/>
      <c r="B14" s="18"/>
      <c r="C14" s="18"/>
      <c r="D14" s="18"/>
      <c r="E14" s="18"/>
      <c r="F14" s="18"/>
      <c r="G14" s="18"/>
    </row>
  </sheetData>
  <mergeCells count="3">
    <mergeCell ref="A5:F5"/>
    <mergeCell ref="A2:F2"/>
    <mergeCell ref="A4:F4"/>
  </mergeCells>
  <phoneticPr fontId="4" type="noConversion"/>
  <pageMargins left="0.75" right="0.75" top="1" bottom="1" header="0" footer="0"/>
  <pageSetup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Hoja24">
    <tabColor indexed="37"/>
  </sheetPr>
  <dimension ref="A2:G7"/>
  <sheetViews>
    <sheetView workbookViewId="0">
      <selection activeCell="A5" sqref="A5"/>
    </sheetView>
  </sheetViews>
  <sheetFormatPr baseColWidth="10" defaultColWidth="11" defaultRowHeight="13" x14ac:dyDescent="0.35"/>
  <cols>
    <col min="1" max="1" width="15.36328125" style="2" customWidth="1"/>
    <col min="2" max="2" width="11" style="2"/>
    <col min="3" max="3" width="18.453125" style="2" customWidth="1"/>
    <col min="4" max="4" width="8.7265625" style="2" customWidth="1"/>
    <col min="5" max="5" width="10.26953125" style="2" customWidth="1"/>
    <col min="6" max="6" width="11.7265625" style="2" customWidth="1"/>
    <col min="7" max="16384" width="11" style="2"/>
  </cols>
  <sheetData>
    <row r="2" spans="1:7" x14ac:dyDescent="0.35">
      <c r="A2" s="248" t="s">
        <v>47</v>
      </c>
      <c r="B2" s="248"/>
      <c r="C2" s="248"/>
      <c r="D2" s="248"/>
      <c r="E2" s="248"/>
      <c r="F2" s="248"/>
    </row>
    <row r="3" spans="1:7" x14ac:dyDescent="0.35">
      <c r="A3" s="3"/>
      <c r="B3" s="3"/>
      <c r="C3" s="3"/>
      <c r="D3" s="3"/>
      <c r="E3" s="3"/>
      <c r="F3" s="3"/>
    </row>
    <row r="4" spans="1:7" x14ac:dyDescent="0.35">
      <c r="A4" s="251"/>
      <c r="B4" s="251"/>
      <c r="C4" s="251"/>
      <c r="D4" s="251"/>
      <c r="E4" s="251"/>
      <c r="F4" s="251"/>
    </row>
    <row r="5" spans="1:7" s="31" customFormat="1" ht="42.75" customHeight="1" x14ac:dyDescent="0.25">
      <c r="A5" s="14" t="s">
        <v>33</v>
      </c>
      <c r="B5" s="34" t="s">
        <v>63</v>
      </c>
      <c r="C5" s="34" t="s">
        <v>34</v>
      </c>
      <c r="D5" s="14" t="s">
        <v>64</v>
      </c>
      <c r="E5" s="34" t="s">
        <v>36</v>
      </c>
      <c r="F5" s="34" t="s">
        <v>60</v>
      </c>
      <c r="G5" s="30"/>
    </row>
    <row r="6" spans="1:7" ht="23.25" customHeight="1" x14ac:dyDescent="0.35">
      <c r="A6" s="32" t="s">
        <v>35</v>
      </c>
      <c r="B6" s="13"/>
      <c r="C6" s="13">
        <v>0.5</v>
      </c>
      <c r="D6" s="1">
        <f>B6*C6</f>
        <v>0</v>
      </c>
      <c r="E6" s="13">
        <v>750</v>
      </c>
      <c r="F6" s="33">
        <f>D6*E6</f>
        <v>0</v>
      </c>
      <c r="G6" s="18"/>
    </row>
    <row r="7" spans="1:7" x14ac:dyDescent="0.35">
      <c r="A7" s="18"/>
      <c r="B7" s="18"/>
      <c r="C7" s="18"/>
      <c r="D7" s="18"/>
      <c r="E7" s="18"/>
      <c r="F7" s="18"/>
      <c r="G7" s="18"/>
    </row>
  </sheetData>
  <mergeCells count="2">
    <mergeCell ref="A2:F2"/>
    <mergeCell ref="A4:F4"/>
  </mergeCells>
  <phoneticPr fontId="4" type="noConversion"/>
  <pageMargins left="0.75" right="0.75" top="1" bottom="1" header="0" footer="0"/>
  <pageSetup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Hoja25">
    <tabColor indexed="13"/>
  </sheetPr>
  <dimension ref="A2:E12"/>
  <sheetViews>
    <sheetView workbookViewId="0">
      <selection activeCell="H23" sqref="H23"/>
    </sheetView>
  </sheetViews>
  <sheetFormatPr baseColWidth="10" defaultColWidth="12.453125" defaultRowHeight="13" x14ac:dyDescent="0.35"/>
  <cols>
    <col min="1" max="1" width="19.453125" style="2" customWidth="1"/>
    <col min="2" max="16384" width="12.453125" style="2"/>
  </cols>
  <sheetData>
    <row r="2" spans="1:5" x14ac:dyDescent="0.35">
      <c r="A2" s="248" t="s">
        <v>48</v>
      </c>
      <c r="B2" s="248"/>
      <c r="C2" s="248"/>
      <c r="D2" s="248"/>
    </row>
    <row r="3" spans="1:5" x14ac:dyDescent="0.35">
      <c r="A3" s="3"/>
      <c r="B3" s="3"/>
      <c r="C3" s="3"/>
      <c r="D3" s="3"/>
    </row>
    <row r="4" spans="1:5" x14ac:dyDescent="0.35">
      <c r="A4" s="251"/>
      <c r="B4" s="251"/>
      <c r="C4" s="251"/>
      <c r="D4" s="251"/>
    </row>
    <row r="5" spans="1:5" ht="12.75" customHeight="1" x14ac:dyDescent="0.35">
      <c r="A5" s="250" t="s">
        <v>37</v>
      </c>
      <c r="B5" s="250"/>
      <c r="C5" s="250"/>
      <c r="D5" s="250"/>
    </row>
    <row r="6" spans="1:5" s="35" customFormat="1" ht="52" x14ac:dyDescent="0.35">
      <c r="A6" s="14" t="s">
        <v>20</v>
      </c>
      <c r="B6" s="14" t="s">
        <v>61</v>
      </c>
      <c r="C6" s="14" t="s">
        <v>38</v>
      </c>
      <c r="D6" s="14" t="s">
        <v>62</v>
      </c>
      <c r="E6" s="4"/>
    </row>
    <row r="7" spans="1:5" x14ac:dyDescent="0.35">
      <c r="A7" s="25" t="s">
        <v>24</v>
      </c>
      <c r="B7" s="5" t="e">
        <f>'N| Pers. uso medio transp.'!D7</f>
        <v>#REF!</v>
      </c>
      <c r="C7" s="5"/>
      <c r="D7" s="5" t="e">
        <f>B7*C7</f>
        <v>#REF!</v>
      </c>
    </row>
    <row r="8" spans="1:5" x14ac:dyDescent="0.35">
      <c r="A8" s="25" t="s">
        <v>25</v>
      </c>
      <c r="B8" s="5" t="e">
        <f>'N| Pers. uso medio transp.'!D8</f>
        <v>#REF!</v>
      </c>
      <c r="C8" s="5"/>
      <c r="D8" s="5" t="e">
        <f>B8*C8</f>
        <v>#REF!</v>
      </c>
    </row>
    <row r="9" spans="1:5" x14ac:dyDescent="0.35">
      <c r="A9" s="25" t="s">
        <v>26</v>
      </c>
      <c r="B9" s="5" t="e">
        <f>'N| Pers. uso medio transp.'!D9</f>
        <v>#REF!</v>
      </c>
      <c r="C9" s="5"/>
      <c r="D9" s="5" t="e">
        <f>B9*C9</f>
        <v>#REF!</v>
      </c>
    </row>
    <row r="10" spans="1:5" x14ac:dyDescent="0.35">
      <c r="A10" s="25" t="s">
        <v>27</v>
      </c>
      <c r="B10" s="5" t="e">
        <f>'N| Pers. uso medio transp.'!D10</f>
        <v>#REF!</v>
      </c>
      <c r="C10" s="5"/>
      <c r="D10" s="5" t="e">
        <f>B10*C10</f>
        <v>#REF!</v>
      </c>
    </row>
    <row r="11" spans="1:5" x14ac:dyDescent="0.35">
      <c r="A11" s="25" t="s">
        <v>28</v>
      </c>
      <c r="B11" s="5" t="e">
        <f>'N| Pers. uso medio transp.'!D11</f>
        <v>#REF!</v>
      </c>
      <c r="C11" s="5"/>
      <c r="D11" s="5" t="e">
        <f>B11*C11</f>
        <v>#REF!</v>
      </c>
    </row>
    <row r="12" spans="1:5" x14ac:dyDescent="0.35">
      <c r="A12" s="23" t="s">
        <v>2</v>
      </c>
      <c r="B12" s="38"/>
      <c r="C12" s="38"/>
      <c r="D12" s="36" t="e">
        <f>SUM(D7:D11)</f>
        <v>#REF!</v>
      </c>
    </row>
  </sheetData>
  <mergeCells count="3">
    <mergeCell ref="A5:D5"/>
    <mergeCell ref="A2:D2"/>
    <mergeCell ref="A4:D4"/>
  </mergeCells>
  <phoneticPr fontId="4" type="noConversion"/>
  <pageMargins left="0.75" right="0.75" top="1" bottom="1" header="0" footer="0"/>
  <pageSetup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Hoja26">
    <tabColor indexed="33"/>
  </sheetPr>
  <dimension ref="A2:C13"/>
  <sheetViews>
    <sheetView workbookViewId="0">
      <selection activeCell="A11" sqref="A11:C11"/>
    </sheetView>
  </sheetViews>
  <sheetFormatPr baseColWidth="10" defaultColWidth="11" defaultRowHeight="13" x14ac:dyDescent="0.35"/>
  <cols>
    <col min="1" max="1" width="14.90625" style="2" customWidth="1"/>
    <col min="2" max="3" width="17.7265625" style="2" customWidth="1"/>
    <col min="4" max="16384" width="11" style="2"/>
  </cols>
  <sheetData>
    <row r="2" spans="1:3" x14ac:dyDescent="0.35">
      <c r="A2" s="248" t="s">
        <v>49</v>
      </c>
      <c r="B2" s="248"/>
      <c r="C2" s="248"/>
    </row>
    <row r="3" spans="1:3" x14ac:dyDescent="0.35">
      <c r="A3" s="3"/>
      <c r="B3" s="3"/>
      <c r="C3" s="3"/>
    </row>
    <row r="4" spans="1:3" x14ac:dyDescent="0.35">
      <c r="A4" s="3" t="s">
        <v>66</v>
      </c>
      <c r="B4" s="3">
        <v>1000</v>
      </c>
      <c r="C4" s="3"/>
    </row>
    <row r="5" spans="1:3" x14ac:dyDescent="0.35">
      <c r="A5" s="251"/>
      <c r="B5" s="251"/>
      <c r="C5" s="251"/>
    </row>
    <row r="6" spans="1:3" ht="12.75" customHeight="1" x14ac:dyDescent="0.35">
      <c r="A6" s="250" t="s">
        <v>43</v>
      </c>
      <c r="B6" s="250" t="s">
        <v>44</v>
      </c>
      <c r="C6" s="250"/>
    </row>
    <row r="7" spans="1:3" x14ac:dyDescent="0.35">
      <c r="A7" s="250"/>
      <c r="B7" s="16" t="s">
        <v>39</v>
      </c>
      <c r="C7" s="16" t="s">
        <v>40</v>
      </c>
    </row>
    <row r="8" spans="1:3" x14ac:dyDescent="0.35">
      <c r="A8" s="25" t="s">
        <v>41</v>
      </c>
      <c r="B8" s="5" t="e">
        <f>'Costo total por transp. de usua'!D12/$B$4</f>
        <v>#REF!</v>
      </c>
      <c r="C8" s="5" t="e">
        <f>B8</f>
        <v>#REF!</v>
      </c>
    </row>
    <row r="9" spans="1:3" x14ac:dyDescent="0.35">
      <c r="A9" s="25" t="s">
        <v>42</v>
      </c>
      <c r="B9" s="5" t="e">
        <f>'Costo tiempo trasl.'!F12/$B$4</f>
        <v>#REF!</v>
      </c>
      <c r="C9" s="5" t="e">
        <f>B9</f>
        <v>#REF!</v>
      </c>
    </row>
    <row r="10" spans="1:3" x14ac:dyDescent="0.35">
      <c r="A10" s="25" t="s">
        <v>69</v>
      </c>
      <c r="B10" s="8">
        <f>'Costo tiempo espera C. salud'!F6/B$4</f>
        <v>0</v>
      </c>
      <c r="C10" s="7">
        <f>B10</f>
        <v>0</v>
      </c>
    </row>
    <row r="11" spans="1:3" x14ac:dyDescent="0.35">
      <c r="A11" s="23" t="s">
        <v>2</v>
      </c>
      <c r="B11" s="21" t="e">
        <f>SUM(B8:B10)</f>
        <v>#REF!</v>
      </c>
      <c r="C11" s="21" t="e">
        <f>SUM(C8:C10)</f>
        <v>#REF!</v>
      </c>
    </row>
    <row r="12" spans="1:3" x14ac:dyDescent="0.35">
      <c r="A12" s="18"/>
      <c r="B12" s="18"/>
      <c r="C12" s="18"/>
    </row>
    <row r="13" spans="1:3" x14ac:dyDescent="0.35">
      <c r="A13" s="18"/>
      <c r="B13" s="18"/>
      <c r="C13" s="18"/>
    </row>
  </sheetData>
  <mergeCells count="4">
    <mergeCell ref="A2:C2"/>
    <mergeCell ref="A5:C5"/>
    <mergeCell ref="B6:C6"/>
    <mergeCell ref="A6:A7"/>
  </mergeCells>
  <phoneticPr fontId="4" type="noConversion"/>
  <pageMargins left="0.75" right="0.75" top="1" bottom="1" header="0" footer="0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filterMode="1">
    <pageSetUpPr fitToPage="1"/>
  </sheetPr>
  <dimension ref="A1:S630"/>
  <sheetViews>
    <sheetView showGridLines="0" tabSelected="1" topLeftCell="A537" zoomScale="90" zoomScaleNormal="90" workbookViewId="0">
      <selection activeCell="T33" sqref="T33"/>
    </sheetView>
  </sheetViews>
  <sheetFormatPr baseColWidth="10" defaultColWidth="11" defaultRowHeight="12" x14ac:dyDescent="0.25"/>
  <cols>
    <col min="1" max="1" width="3" style="39" customWidth="1"/>
    <col min="2" max="2" width="36.26953125" style="39" customWidth="1"/>
    <col min="3" max="3" width="13.7265625" style="39" hidden="1" customWidth="1"/>
    <col min="4" max="4" width="11.7265625" style="39" customWidth="1"/>
    <col min="5" max="6" width="9.36328125" style="40" customWidth="1"/>
    <col min="7" max="7" width="7.08984375" style="40" customWidth="1"/>
    <col min="8" max="8" width="13.26953125" style="40" hidden="1" customWidth="1"/>
    <col min="9" max="9" width="8.90625" style="91" hidden="1" customWidth="1"/>
    <col min="10" max="10" width="9.7265625" style="40" customWidth="1"/>
    <col min="11" max="15" width="11" style="115" hidden="1" customWidth="1"/>
    <col min="16" max="16" width="8.7265625" style="115" hidden="1" customWidth="1"/>
    <col min="17" max="17" width="8.08984375" style="115" hidden="1" customWidth="1"/>
    <col min="18" max="18" width="13" style="40" customWidth="1"/>
    <col min="19" max="19" width="3.453125" style="39" customWidth="1"/>
    <col min="20" max="16384" width="11" style="39"/>
  </cols>
  <sheetData>
    <row r="1" spans="2:18" x14ac:dyDescent="0.25">
      <c r="B1" s="68" t="s">
        <v>429</v>
      </c>
      <c r="C1" s="105"/>
      <c r="D1" s="69"/>
      <c r="E1" s="65"/>
      <c r="F1" s="65"/>
      <c r="G1" s="65"/>
      <c r="H1" s="65"/>
      <c r="I1" s="90"/>
      <c r="J1" s="65"/>
      <c r="K1" s="114"/>
      <c r="L1" s="114"/>
      <c r="M1" s="114"/>
      <c r="N1" s="114"/>
      <c r="O1" s="114"/>
      <c r="P1" s="114"/>
      <c r="Q1" s="114"/>
      <c r="R1" s="75"/>
    </row>
    <row r="2" spans="2:18" ht="14" x14ac:dyDescent="0.3">
      <c r="B2" s="245" t="s">
        <v>430</v>
      </c>
      <c r="C2" s="106"/>
      <c r="D2" s="70"/>
      <c r="R2" s="76"/>
    </row>
    <row r="3" spans="2:18" x14ac:dyDescent="0.25">
      <c r="B3" s="71" t="s">
        <v>322</v>
      </c>
      <c r="C3" s="72"/>
      <c r="D3" s="72"/>
      <c r="R3" s="76"/>
    </row>
    <row r="4" spans="2:18" ht="12.5" thickBot="1" x14ac:dyDescent="0.3">
      <c r="B4" s="73" t="s">
        <v>320</v>
      </c>
      <c r="C4" s="107"/>
      <c r="D4" s="74">
        <v>44620</v>
      </c>
      <c r="E4" s="66"/>
      <c r="F4" s="66"/>
      <c r="G4" s="66"/>
      <c r="H4" s="66"/>
      <c r="I4" s="92"/>
      <c r="J4" s="66"/>
      <c r="K4" s="116"/>
      <c r="L4" s="116"/>
      <c r="M4" s="116"/>
      <c r="N4" s="116"/>
      <c r="O4" s="116"/>
      <c r="P4" s="116"/>
      <c r="Q4" s="116"/>
      <c r="R4" s="77"/>
    </row>
    <row r="5" spans="2:18" ht="13.5" customHeight="1" x14ac:dyDescent="0.25">
      <c r="F5" s="40" t="s">
        <v>319</v>
      </c>
      <c r="G5" s="89">
        <v>802</v>
      </c>
    </row>
    <row r="6" spans="2:18" ht="12.75" customHeight="1" x14ac:dyDescent="0.25">
      <c r="B6" s="67" t="s">
        <v>424</v>
      </c>
      <c r="C6" s="67"/>
      <c r="D6" s="42">
        <v>20856.23</v>
      </c>
      <c r="E6" s="43"/>
      <c r="F6" s="43" t="s">
        <v>321</v>
      </c>
      <c r="G6" s="43">
        <v>31539.200000000001</v>
      </c>
      <c r="H6" s="99">
        <v>44336</v>
      </c>
      <c r="I6" s="96"/>
      <c r="J6" s="117">
        <f>G6/D6</f>
        <v>1.5122196101596501</v>
      </c>
      <c r="K6" s="222"/>
      <c r="L6" s="223"/>
      <c r="M6" s="223"/>
      <c r="N6" s="223"/>
      <c r="O6" s="223"/>
      <c r="P6" s="223"/>
      <c r="Q6" s="223"/>
      <c r="R6" s="230"/>
    </row>
    <row r="7" spans="2:18" ht="12.75" customHeight="1" x14ac:dyDescent="0.25">
      <c r="B7" s="227"/>
      <c r="C7" s="219"/>
      <c r="D7" s="220"/>
      <c r="E7" s="61"/>
      <c r="F7" s="39"/>
      <c r="G7" s="61"/>
      <c r="H7" s="228"/>
      <c r="I7" s="221"/>
      <c r="J7" s="43" t="s">
        <v>327</v>
      </c>
      <c r="K7" s="229"/>
      <c r="R7" s="226"/>
    </row>
    <row r="8" spans="2:18" hidden="1" x14ac:dyDescent="0.25">
      <c r="B8" s="255"/>
      <c r="C8" s="256"/>
      <c r="D8" s="256"/>
      <c r="E8" s="256"/>
      <c r="F8" s="256"/>
      <c r="G8" s="256"/>
      <c r="H8" s="256"/>
      <c r="I8" s="256"/>
      <c r="J8" s="256"/>
      <c r="K8" s="256"/>
      <c r="L8" s="256"/>
      <c r="M8" s="256"/>
      <c r="N8" s="256"/>
      <c r="O8" s="256"/>
      <c r="P8" s="256"/>
      <c r="Q8" s="256"/>
      <c r="R8" s="257"/>
    </row>
    <row r="9" spans="2:18" hidden="1" x14ac:dyDescent="0.25">
      <c r="B9" s="60"/>
      <c r="C9" s="60"/>
      <c r="D9" s="60"/>
      <c r="E9" s="60"/>
      <c r="F9" s="60"/>
      <c r="H9" s="40" t="s">
        <v>96</v>
      </c>
    </row>
    <row r="10" spans="2:18" x14ac:dyDescent="0.25">
      <c r="B10" s="60"/>
      <c r="C10" s="60"/>
      <c r="D10" s="60"/>
      <c r="E10" s="60"/>
      <c r="F10" s="60"/>
      <c r="H10" s="41"/>
    </row>
    <row r="11" spans="2:18" x14ac:dyDescent="0.25">
      <c r="B11" s="258" t="s">
        <v>97</v>
      </c>
      <c r="C11" s="259"/>
      <c r="D11" s="259"/>
      <c r="E11" s="259"/>
      <c r="F11" s="259"/>
      <c r="G11" s="259"/>
      <c r="H11" s="260"/>
      <c r="I11" s="260"/>
      <c r="J11" s="259"/>
      <c r="K11" s="260"/>
      <c r="L11" s="260"/>
      <c r="M11" s="260"/>
      <c r="N11" s="260"/>
      <c r="O11" s="260"/>
      <c r="P11" s="260"/>
      <c r="Q11" s="260"/>
      <c r="R11" s="261"/>
    </row>
    <row r="12" spans="2:18" x14ac:dyDescent="0.25">
      <c r="B12" s="146" t="s">
        <v>246</v>
      </c>
      <c r="C12" s="147"/>
      <c r="D12" s="147"/>
      <c r="E12" s="147"/>
      <c r="F12" s="147"/>
      <c r="G12" s="147"/>
      <c r="H12" s="147"/>
      <c r="I12" s="169"/>
      <c r="J12" s="147"/>
      <c r="K12" s="149"/>
      <c r="L12" s="149"/>
      <c r="M12" s="149"/>
      <c r="N12" s="149"/>
      <c r="O12" s="149"/>
      <c r="P12" s="149"/>
      <c r="Q12" s="149"/>
      <c r="R12" s="150"/>
    </row>
    <row r="13" spans="2:18" ht="34.5" customHeight="1" x14ac:dyDescent="0.25">
      <c r="B13" s="50" t="s">
        <v>250</v>
      </c>
      <c r="C13" s="50"/>
      <c r="D13" s="50"/>
      <c r="E13" s="50" t="s">
        <v>239</v>
      </c>
      <c r="F13" s="50" t="s">
        <v>240</v>
      </c>
      <c r="G13" s="50" t="s">
        <v>1</v>
      </c>
      <c r="H13" s="50" t="s">
        <v>98</v>
      </c>
      <c r="I13" s="93" t="s">
        <v>324</v>
      </c>
      <c r="J13" s="50" t="s">
        <v>324</v>
      </c>
      <c r="K13" s="123" t="s">
        <v>100</v>
      </c>
      <c r="L13" s="123" t="s">
        <v>101</v>
      </c>
      <c r="M13" s="123" t="s">
        <v>323</v>
      </c>
      <c r="N13" s="123" t="s">
        <v>103</v>
      </c>
      <c r="O13" s="123" t="s">
        <v>104</v>
      </c>
      <c r="P13" s="123" t="s">
        <v>298</v>
      </c>
      <c r="Q13" s="123" t="s">
        <v>223</v>
      </c>
      <c r="R13" s="50" t="s">
        <v>238</v>
      </c>
    </row>
    <row r="14" spans="2:18" x14ac:dyDescent="0.25">
      <c r="B14" s="42" t="s">
        <v>308</v>
      </c>
      <c r="C14" s="42"/>
      <c r="D14" s="42" t="s">
        <v>250</v>
      </c>
      <c r="E14" s="46">
        <v>1</v>
      </c>
      <c r="F14" s="43">
        <v>21</v>
      </c>
      <c r="G14" s="43">
        <f>E14*F14</f>
        <v>21</v>
      </c>
      <c r="H14" s="50"/>
      <c r="I14" s="94">
        <v>400</v>
      </c>
      <c r="J14" s="44"/>
      <c r="K14" s="118">
        <f t="shared" ref="K14" si="0">+J14/$G$5*1000</f>
        <v>0</v>
      </c>
      <c r="L14" s="118">
        <f t="shared" ref="L14:L29" si="1">+(J14*1000)/uforig</f>
        <v>0</v>
      </c>
      <c r="M14" s="119">
        <f>(G14*J14)</f>
        <v>0</v>
      </c>
      <c r="N14" s="118">
        <f t="shared" ref="N14" si="2">+K14*G14</f>
        <v>0</v>
      </c>
      <c r="O14" s="118">
        <f>+L14*G14</f>
        <v>0</v>
      </c>
      <c r="P14" s="120"/>
      <c r="Q14" s="120">
        <f>IF(P14="Bueno",G14-#REF!,G14)</f>
        <v>21</v>
      </c>
      <c r="R14" s="44"/>
    </row>
    <row r="15" spans="2:18" x14ac:dyDescent="0.25">
      <c r="B15" s="42" t="s">
        <v>325</v>
      </c>
      <c r="C15" s="42"/>
      <c r="D15" s="42" t="s">
        <v>250</v>
      </c>
      <c r="E15" s="46">
        <v>1</v>
      </c>
      <c r="F15" s="43">
        <v>21</v>
      </c>
      <c r="G15" s="43">
        <f>E15*F15</f>
        <v>21</v>
      </c>
      <c r="H15" s="50"/>
      <c r="I15" s="94">
        <v>1900</v>
      </c>
      <c r="J15" s="44"/>
      <c r="K15" s="118">
        <f t="shared" ref="K15:K29" si="3">+J15/$G$5*1000</f>
        <v>0</v>
      </c>
      <c r="L15" s="118">
        <f t="shared" si="1"/>
        <v>0</v>
      </c>
      <c r="M15" s="119">
        <f t="shared" ref="M15:M29" si="4">(G15*J15)</f>
        <v>0</v>
      </c>
      <c r="N15" s="118">
        <f t="shared" ref="N15:N29" si="5">+K15*G15</f>
        <v>0</v>
      </c>
      <c r="O15" s="118">
        <f t="shared" ref="O15:O29" si="6">+L15*G15</f>
        <v>0</v>
      </c>
      <c r="P15" s="120"/>
      <c r="Q15" s="120">
        <f>IF(P15="Bueno",G15-#REF!,G15)</f>
        <v>21</v>
      </c>
      <c r="R15" s="44"/>
    </row>
    <row r="16" spans="2:18" hidden="1" x14ac:dyDescent="0.25">
      <c r="B16" s="42" t="s">
        <v>326</v>
      </c>
      <c r="C16" s="42"/>
      <c r="D16" s="42" t="s">
        <v>12</v>
      </c>
      <c r="E16" s="43">
        <v>1</v>
      </c>
      <c r="F16" s="43">
        <v>21</v>
      </c>
      <c r="G16" s="43">
        <f>E16*F16</f>
        <v>21</v>
      </c>
      <c r="H16" s="43"/>
      <c r="I16" s="94">
        <v>1100</v>
      </c>
      <c r="J16" s="44">
        <f t="shared" ref="J16:J29" si="7">I16*factor1</f>
        <v>1663.4415711756151</v>
      </c>
      <c r="K16" s="118">
        <f t="shared" si="3"/>
        <v>2074.1166722887965</v>
      </c>
      <c r="L16" s="118">
        <f t="shared" si="1"/>
        <v>79.757538691106447</v>
      </c>
      <c r="M16" s="119">
        <f t="shared" si="4"/>
        <v>34932.272994687919</v>
      </c>
      <c r="N16" s="118">
        <f t="shared" si="5"/>
        <v>43556.450118064728</v>
      </c>
      <c r="O16" s="118">
        <f t="shared" si="6"/>
        <v>1674.9083125132354</v>
      </c>
      <c r="P16" s="120"/>
      <c r="Q16" s="120">
        <f>IF(P16="Bueno",G16-#REF!,G16)</f>
        <v>21</v>
      </c>
      <c r="R16" s="44"/>
    </row>
    <row r="17" spans="2:18" hidden="1" x14ac:dyDescent="0.25">
      <c r="B17" s="42" t="s">
        <v>105</v>
      </c>
      <c r="C17" s="42"/>
      <c r="D17" s="42" t="s">
        <v>12</v>
      </c>
      <c r="E17" s="43">
        <v>1</v>
      </c>
      <c r="F17" s="43">
        <v>21</v>
      </c>
      <c r="G17" s="43">
        <f>E17*F17</f>
        <v>21</v>
      </c>
      <c r="H17" s="43"/>
      <c r="I17" s="94">
        <v>182</v>
      </c>
      <c r="J17" s="44">
        <f t="shared" si="7"/>
        <v>275.22396904905634</v>
      </c>
      <c r="K17" s="118">
        <f t="shared" si="3"/>
        <v>343.17203123323731</v>
      </c>
      <c r="L17" s="118">
        <f t="shared" si="1"/>
        <v>13.196247310710342</v>
      </c>
      <c r="M17" s="119">
        <f t="shared" si="4"/>
        <v>5779.7033500301832</v>
      </c>
      <c r="N17" s="118">
        <f t="shared" si="5"/>
        <v>7206.6126558979831</v>
      </c>
      <c r="O17" s="118">
        <f t="shared" si="6"/>
        <v>277.1211935249172</v>
      </c>
      <c r="P17" s="120"/>
      <c r="Q17" s="120">
        <f>IF(P17="Bueno",G17-#REF!,G17)</f>
        <v>21</v>
      </c>
      <c r="R17" s="44"/>
    </row>
    <row r="18" spans="2:18" hidden="1" x14ac:dyDescent="0.25">
      <c r="B18" s="42" t="s">
        <v>251</v>
      </c>
      <c r="C18" s="42"/>
      <c r="D18" s="42" t="s">
        <v>12</v>
      </c>
      <c r="E18" s="43">
        <v>1</v>
      </c>
      <c r="F18" s="43">
        <v>21</v>
      </c>
      <c r="G18" s="43">
        <f t="shared" ref="G18:G29" si="8">E18*F18</f>
        <v>21</v>
      </c>
      <c r="H18" s="43" t="s">
        <v>106</v>
      </c>
      <c r="I18" s="94">
        <v>31</v>
      </c>
      <c r="J18" s="44">
        <f t="shared" si="7"/>
        <v>46.878807914949157</v>
      </c>
      <c r="K18" s="118">
        <f t="shared" si="3"/>
        <v>58.452378946320643</v>
      </c>
      <c r="L18" s="118">
        <f t="shared" si="1"/>
        <v>2.247712454022091</v>
      </c>
      <c r="M18" s="119">
        <f t="shared" si="4"/>
        <v>984.45496621393227</v>
      </c>
      <c r="N18" s="118">
        <f t="shared" si="5"/>
        <v>1227.4999578727336</v>
      </c>
      <c r="O18" s="118">
        <f t="shared" si="6"/>
        <v>47.201961534463912</v>
      </c>
      <c r="P18" s="120"/>
      <c r="Q18" s="120">
        <f>IF(P18="Bueno",G18-#REF!,G18)</f>
        <v>21</v>
      </c>
      <c r="R18" s="44"/>
    </row>
    <row r="19" spans="2:18" hidden="1" x14ac:dyDescent="0.25">
      <c r="B19" s="42" t="s">
        <v>84</v>
      </c>
      <c r="C19" s="42"/>
      <c r="D19" s="42" t="s">
        <v>12</v>
      </c>
      <c r="E19" s="43">
        <v>1</v>
      </c>
      <c r="F19" s="43">
        <v>21</v>
      </c>
      <c r="G19" s="43">
        <f t="shared" si="8"/>
        <v>21</v>
      </c>
      <c r="H19" s="43"/>
      <c r="I19" s="94">
        <v>120</v>
      </c>
      <c r="J19" s="44">
        <f t="shared" si="7"/>
        <v>181.46635321915801</v>
      </c>
      <c r="K19" s="118">
        <f t="shared" si="3"/>
        <v>226.26727334059601</v>
      </c>
      <c r="L19" s="118">
        <f t="shared" si="1"/>
        <v>8.7008224026661587</v>
      </c>
      <c r="M19" s="119">
        <f t="shared" si="4"/>
        <v>3810.7934176023182</v>
      </c>
      <c r="N19" s="118">
        <f t="shared" si="5"/>
        <v>4751.6127401525164</v>
      </c>
      <c r="O19" s="118">
        <f t="shared" si="6"/>
        <v>182.71727045598934</v>
      </c>
      <c r="P19" s="120"/>
      <c r="Q19" s="120">
        <f>IF(P19="Bueno",G19-#REF!,G19)</f>
        <v>21</v>
      </c>
      <c r="R19" s="44"/>
    </row>
    <row r="20" spans="2:18" hidden="1" x14ac:dyDescent="0.25">
      <c r="B20" s="42" t="s">
        <v>55</v>
      </c>
      <c r="C20" s="42"/>
      <c r="D20" s="42" t="s">
        <v>12</v>
      </c>
      <c r="E20" s="43">
        <v>2</v>
      </c>
      <c r="F20" s="43">
        <v>21</v>
      </c>
      <c r="G20" s="43">
        <f t="shared" si="8"/>
        <v>42</v>
      </c>
      <c r="H20" s="43"/>
      <c r="I20" s="94">
        <v>35</v>
      </c>
      <c r="J20" s="44">
        <f t="shared" si="7"/>
        <v>52.927686355587753</v>
      </c>
      <c r="K20" s="118">
        <f t="shared" si="3"/>
        <v>65.994621391007172</v>
      </c>
      <c r="L20" s="118">
        <f t="shared" si="1"/>
        <v>2.5377398674442961</v>
      </c>
      <c r="M20" s="119">
        <f t="shared" si="4"/>
        <v>2222.9628269346858</v>
      </c>
      <c r="N20" s="118">
        <f t="shared" si="5"/>
        <v>2771.774098422301</v>
      </c>
      <c r="O20" s="118">
        <f t="shared" si="6"/>
        <v>106.58507443266043</v>
      </c>
      <c r="P20" s="120"/>
      <c r="Q20" s="120">
        <f>IF(P20="Bueno",G20-#REF!,G20)</f>
        <v>42</v>
      </c>
      <c r="R20" s="44"/>
    </row>
    <row r="21" spans="2:18" hidden="1" x14ac:dyDescent="0.25">
      <c r="B21" s="42" t="s">
        <v>252</v>
      </c>
      <c r="C21" s="42"/>
      <c r="D21" s="42" t="s">
        <v>12</v>
      </c>
      <c r="E21" s="43">
        <v>1</v>
      </c>
      <c r="F21" s="43">
        <v>21</v>
      </c>
      <c r="G21" s="43">
        <f t="shared" si="8"/>
        <v>21</v>
      </c>
      <c r="H21" s="43"/>
      <c r="I21" s="94">
        <v>85</v>
      </c>
      <c r="J21" s="44">
        <f t="shared" si="7"/>
        <v>128.53866686357026</v>
      </c>
      <c r="K21" s="118">
        <f t="shared" si="3"/>
        <v>160.27265194958883</v>
      </c>
      <c r="L21" s="118">
        <f t="shared" si="1"/>
        <v>6.1630825352218617</v>
      </c>
      <c r="M21" s="119">
        <f t="shared" si="4"/>
        <v>2699.3120041349753</v>
      </c>
      <c r="N21" s="118">
        <f t="shared" si="5"/>
        <v>3365.7256909413654</v>
      </c>
      <c r="O21" s="118">
        <f t="shared" si="6"/>
        <v>129.4247332396591</v>
      </c>
      <c r="P21" s="120"/>
      <c r="Q21" s="120">
        <f>IF(P21="Bueno",G21-#REF!,G21)</f>
        <v>21</v>
      </c>
      <c r="R21" s="44"/>
    </row>
    <row r="22" spans="2:18" hidden="1" x14ac:dyDescent="0.25">
      <c r="B22" s="42" t="s">
        <v>253</v>
      </c>
      <c r="C22" s="42"/>
      <c r="D22" s="42" t="s">
        <v>12</v>
      </c>
      <c r="E22" s="43">
        <v>1</v>
      </c>
      <c r="F22" s="43">
        <v>21</v>
      </c>
      <c r="G22" s="43">
        <f t="shared" si="8"/>
        <v>21</v>
      </c>
      <c r="H22" s="43"/>
      <c r="I22" s="94">
        <v>48</v>
      </c>
      <c r="J22" s="44">
        <f t="shared" si="7"/>
        <v>72.586541287663209</v>
      </c>
      <c r="K22" s="118">
        <f t="shared" si="3"/>
        <v>90.506909336238408</v>
      </c>
      <c r="L22" s="118">
        <f t="shared" si="1"/>
        <v>3.4803289610664634</v>
      </c>
      <c r="M22" s="119">
        <f t="shared" si="4"/>
        <v>1524.3173670409274</v>
      </c>
      <c r="N22" s="118">
        <f t="shared" si="5"/>
        <v>1900.6450960610066</v>
      </c>
      <c r="O22" s="118">
        <f t="shared" si="6"/>
        <v>73.086908182395732</v>
      </c>
      <c r="P22" s="120"/>
      <c r="Q22" s="120">
        <f>IF(P22="Bueno",G22-#REF!,G22)</f>
        <v>21</v>
      </c>
      <c r="R22" s="44"/>
    </row>
    <row r="23" spans="2:18" hidden="1" x14ac:dyDescent="0.25">
      <c r="B23" s="42" t="s">
        <v>108</v>
      </c>
      <c r="C23" s="42"/>
      <c r="D23" s="42" t="s">
        <v>12</v>
      </c>
      <c r="E23" s="43">
        <v>1</v>
      </c>
      <c r="F23" s="43">
        <v>21</v>
      </c>
      <c r="G23" s="43">
        <f t="shared" si="8"/>
        <v>21</v>
      </c>
      <c r="H23" s="43"/>
      <c r="I23" s="94">
        <v>357</v>
      </c>
      <c r="J23" s="44">
        <f t="shared" si="7"/>
        <v>539.8624008269951</v>
      </c>
      <c r="K23" s="118">
        <f t="shared" si="3"/>
        <v>673.14513818827311</v>
      </c>
      <c r="L23" s="118">
        <f t="shared" si="1"/>
        <v>25.884946647931823</v>
      </c>
      <c r="M23" s="119">
        <f t="shared" si="4"/>
        <v>11337.110417366897</v>
      </c>
      <c r="N23" s="118">
        <f t="shared" si="5"/>
        <v>14136.047901953736</v>
      </c>
      <c r="O23" s="118">
        <f t="shared" si="6"/>
        <v>543.5838796065683</v>
      </c>
      <c r="P23" s="120"/>
      <c r="Q23" s="120">
        <f>IF(P23="Bueno",G23-#REF!,G23)</f>
        <v>21</v>
      </c>
      <c r="R23" s="44"/>
    </row>
    <row r="24" spans="2:18" hidden="1" x14ac:dyDescent="0.25">
      <c r="B24" s="42" t="s">
        <v>109</v>
      </c>
      <c r="C24" s="42"/>
      <c r="D24" s="42" t="s">
        <v>12</v>
      </c>
      <c r="E24" s="43">
        <v>1</v>
      </c>
      <c r="F24" s="43">
        <v>21</v>
      </c>
      <c r="G24" s="43">
        <f t="shared" si="8"/>
        <v>21</v>
      </c>
      <c r="H24" s="43"/>
      <c r="I24" s="94">
        <v>280</v>
      </c>
      <c r="J24" s="44">
        <f t="shared" si="7"/>
        <v>423.42149084470202</v>
      </c>
      <c r="K24" s="118">
        <f t="shared" si="3"/>
        <v>527.95697112805738</v>
      </c>
      <c r="L24" s="118">
        <f t="shared" si="1"/>
        <v>20.301918939554369</v>
      </c>
      <c r="M24" s="119">
        <f t="shared" si="4"/>
        <v>8891.8513077387433</v>
      </c>
      <c r="N24" s="118">
        <f t="shared" si="5"/>
        <v>11087.096393689204</v>
      </c>
      <c r="O24" s="118">
        <f t="shared" si="6"/>
        <v>426.34029773064174</v>
      </c>
      <c r="P24" s="120"/>
      <c r="Q24" s="120">
        <f>IF(P24="Bueno",G24-#REF!,G24)</f>
        <v>21</v>
      </c>
      <c r="R24" s="44"/>
    </row>
    <row r="25" spans="2:18" hidden="1" x14ac:dyDescent="0.25">
      <c r="B25" s="42" t="s">
        <v>110</v>
      </c>
      <c r="C25" s="42"/>
      <c r="D25" s="42" t="s">
        <v>12</v>
      </c>
      <c r="E25" s="43">
        <v>1</v>
      </c>
      <c r="F25" s="43">
        <v>21</v>
      </c>
      <c r="G25" s="43">
        <f t="shared" si="8"/>
        <v>21</v>
      </c>
      <c r="H25" s="43" t="s">
        <v>111</v>
      </c>
      <c r="I25" s="94">
        <v>39</v>
      </c>
      <c r="J25" s="44">
        <f t="shared" si="7"/>
        <v>58.976564796226356</v>
      </c>
      <c r="K25" s="118">
        <f t="shared" si="3"/>
        <v>73.536863835693723</v>
      </c>
      <c r="L25" s="118">
        <f t="shared" si="1"/>
        <v>2.8277672808665013</v>
      </c>
      <c r="M25" s="119">
        <f t="shared" si="4"/>
        <v>1238.5078607207536</v>
      </c>
      <c r="N25" s="118">
        <f t="shared" si="5"/>
        <v>1544.2741405495681</v>
      </c>
      <c r="O25" s="118">
        <f t="shared" si="6"/>
        <v>59.383112898196529</v>
      </c>
      <c r="P25" s="120"/>
      <c r="Q25" s="120">
        <f>IF(P25="Bueno",G25-#REF!,G25)</f>
        <v>21</v>
      </c>
      <c r="R25" s="44"/>
    </row>
    <row r="26" spans="2:18" hidden="1" x14ac:dyDescent="0.25">
      <c r="B26" s="42" t="s">
        <v>54</v>
      </c>
      <c r="C26" s="42"/>
      <c r="D26" s="42" t="s">
        <v>12</v>
      </c>
      <c r="E26" s="43">
        <v>1</v>
      </c>
      <c r="F26" s="43">
        <v>21</v>
      </c>
      <c r="G26" s="43">
        <f t="shared" si="8"/>
        <v>21</v>
      </c>
      <c r="H26" s="43"/>
      <c r="I26" s="94">
        <v>94</v>
      </c>
      <c r="J26" s="44">
        <f t="shared" si="7"/>
        <v>142.14864335500712</v>
      </c>
      <c r="K26" s="118">
        <f t="shared" si="3"/>
        <v>177.24269745013356</v>
      </c>
      <c r="L26" s="118">
        <f t="shared" si="1"/>
        <v>6.815644215421826</v>
      </c>
      <c r="M26" s="119">
        <f t="shared" si="4"/>
        <v>2985.1215104551497</v>
      </c>
      <c r="N26" s="118">
        <f t="shared" si="5"/>
        <v>3722.0966464528046</v>
      </c>
      <c r="O26" s="118">
        <f t="shared" si="6"/>
        <v>143.12852852385834</v>
      </c>
      <c r="P26" s="120"/>
      <c r="Q26" s="120">
        <f>IF(P26="Bueno",G26-#REF!,G26)</f>
        <v>21</v>
      </c>
      <c r="R26" s="44"/>
    </row>
    <row r="27" spans="2:18" x14ac:dyDescent="0.25">
      <c r="B27" s="42" t="s">
        <v>112</v>
      </c>
      <c r="C27" s="42"/>
      <c r="D27" s="42" t="s">
        <v>250</v>
      </c>
      <c r="E27" s="43">
        <v>1</v>
      </c>
      <c r="F27" s="43">
        <v>21</v>
      </c>
      <c r="G27" s="43">
        <f t="shared" si="8"/>
        <v>21</v>
      </c>
      <c r="H27" s="43" t="s">
        <v>113</v>
      </c>
      <c r="I27" s="94">
        <v>0</v>
      </c>
      <c r="J27" s="44"/>
      <c r="K27" s="118">
        <f t="shared" si="3"/>
        <v>0</v>
      </c>
      <c r="L27" s="118">
        <f t="shared" si="1"/>
        <v>0</v>
      </c>
      <c r="M27" s="119">
        <f t="shared" si="4"/>
        <v>0</v>
      </c>
      <c r="N27" s="118">
        <f t="shared" si="5"/>
        <v>0</v>
      </c>
      <c r="O27" s="118">
        <f t="shared" si="6"/>
        <v>0</v>
      </c>
      <c r="P27" s="120"/>
      <c r="Q27" s="120">
        <f>IF(P27="Bueno",G27-#REF!,G27)</f>
        <v>21</v>
      </c>
      <c r="R27" s="44"/>
    </row>
    <row r="28" spans="2:18" hidden="1" x14ac:dyDescent="0.25">
      <c r="B28" s="42" t="s">
        <v>114</v>
      </c>
      <c r="C28" s="42"/>
      <c r="D28" s="42" t="s">
        <v>12</v>
      </c>
      <c r="E28" s="43">
        <v>1</v>
      </c>
      <c r="F28" s="43">
        <v>21</v>
      </c>
      <c r="G28" s="43">
        <f t="shared" si="8"/>
        <v>21</v>
      </c>
      <c r="H28" s="43"/>
      <c r="I28" s="94">
        <v>55</v>
      </c>
      <c r="J28" s="44">
        <f t="shared" si="7"/>
        <v>83.172078558780754</v>
      </c>
      <c r="K28" s="118">
        <f t="shared" si="3"/>
        <v>103.70583361443984</v>
      </c>
      <c r="L28" s="118">
        <f t="shared" si="1"/>
        <v>3.9878769345553224</v>
      </c>
      <c r="M28" s="119">
        <f t="shared" si="4"/>
        <v>1746.6136497343959</v>
      </c>
      <c r="N28" s="118">
        <f t="shared" si="5"/>
        <v>2177.8225059032366</v>
      </c>
      <c r="O28" s="118">
        <f t="shared" si="6"/>
        <v>83.745415625661778</v>
      </c>
      <c r="P28" s="120"/>
      <c r="Q28" s="120">
        <f>IF(P28="Bueno",G28-#REF!,G28)</f>
        <v>21</v>
      </c>
      <c r="R28" s="44"/>
    </row>
    <row r="29" spans="2:18" hidden="1" x14ac:dyDescent="0.25">
      <c r="B29" s="48" t="s">
        <v>254</v>
      </c>
      <c r="C29" s="48"/>
      <c r="D29" s="42" t="s">
        <v>12</v>
      </c>
      <c r="E29" s="49">
        <v>1</v>
      </c>
      <c r="F29" s="43">
        <v>21</v>
      </c>
      <c r="G29" s="49">
        <f t="shared" si="8"/>
        <v>21</v>
      </c>
      <c r="H29" s="49"/>
      <c r="I29" s="95">
        <v>42</v>
      </c>
      <c r="J29" s="44">
        <f t="shared" si="7"/>
        <v>63.513223626705305</v>
      </c>
      <c r="K29" s="118">
        <f t="shared" si="3"/>
        <v>79.193545669208603</v>
      </c>
      <c r="L29" s="118">
        <f t="shared" si="1"/>
        <v>3.0452878409331552</v>
      </c>
      <c r="M29" s="119">
        <f t="shared" si="4"/>
        <v>1333.7776961608115</v>
      </c>
      <c r="N29" s="118">
        <f t="shared" si="5"/>
        <v>1663.0644590533807</v>
      </c>
      <c r="O29" s="118">
        <f t="shared" si="6"/>
        <v>63.951044659596256</v>
      </c>
      <c r="P29" s="120"/>
      <c r="Q29" s="120">
        <f>IF(P29="Bueno",G29-#REF!,G29)</f>
        <v>21</v>
      </c>
      <c r="R29" s="44"/>
    </row>
    <row r="30" spans="2:18" x14ac:dyDescent="0.25">
      <c r="B30" s="130" t="s">
        <v>116</v>
      </c>
      <c r="C30" s="130"/>
      <c r="D30" s="130"/>
      <c r="E30" s="131"/>
      <c r="F30" s="132"/>
      <c r="G30" s="131"/>
      <c r="H30" s="133"/>
      <c r="I30" s="134"/>
      <c r="J30" s="135"/>
      <c r="K30" s="136"/>
      <c r="L30" s="136"/>
      <c r="M30" s="136">
        <f>SUM(M14:M29)</f>
        <v>79486.79936882171</v>
      </c>
      <c r="N30" s="136">
        <f>SUM(N17:N29)</f>
        <v>55554.272286949825</v>
      </c>
      <c r="O30" s="136">
        <f>SUM(O17:O29)</f>
        <v>2136.2694204146087</v>
      </c>
      <c r="P30" s="137"/>
      <c r="Q30" s="137"/>
      <c r="R30" s="138"/>
    </row>
    <row r="31" spans="2:18" x14ac:dyDescent="0.25">
      <c r="B31" s="139" t="s">
        <v>245</v>
      </c>
      <c r="C31" s="140"/>
      <c r="D31" s="140"/>
      <c r="E31" s="140"/>
      <c r="F31" s="140"/>
      <c r="G31" s="141"/>
      <c r="H31" s="142"/>
      <c r="I31" s="143"/>
      <c r="J31" s="140"/>
      <c r="K31" s="144"/>
      <c r="L31" s="144"/>
      <c r="M31" s="144"/>
      <c r="N31" s="144"/>
      <c r="O31" s="144"/>
      <c r="P31" s="144"/>
      <c r="Q31" s="144"/>
      <c r="R31" s="145"/>
    </row>
    <row r="32" spans="2:18" hidden="1" x14ac:dyDescent="0.25">
      <c r="B32" s="42" t="s">
        <v>105</v>
      </c>
      <c r="C32" s="42"/>
      <c r="D32" s="42" t="s">
        <v>12</v>
      </c>
      <c r="E32" s="43">
        <v>1</v>
      </c>
      <c r="F32" s="43">
        <v>3</v>
      </c>
      <c r="G32" s="49">
        <f t="shared" ref="G32:G41" si="9">E32*F32</f>
        <v>3</v>
      </c>
      <c r="H32" s="49"/>
      <c r="I32" s="101">
        <v>182</v>
      </c>
      <c r="J32" s="78">
        <f t="shared" ref="J32" si="10">I32*factor1</f>
        <v>275.22396904905634</v>
      </c>
      <c r="K32" s="118">
        <f t="shared" ref="K32" si="11">+J32/$G$5*1000</f>
        <v>343.17203123323731</v>
      </c>
      <c r="L32" s="118">
        <f t="shared" ref="L32:L41" si="12">+(J32*1000)/uforig</f>
        <v>13.196247310710342</v>
      </c>
      <c r="M32" s="119">
        <f t="shared" ref="M32" si="13">(G32*J32)</f>
        <v>825.67190714716901</v>
      </c>
      <c r="N32" s="118">
        <f t="shared" ref="N32" si="14">+K32*G32</f>
        <v>1029.516093699712</v>
      </c>
      <c r="O32" s="118">
        <f t="shared" ref="O32" si="15">+L32*G32</f>
        <v>39.588741932131029</v>
      </c>
      <c r="P32" s="120"/>
      <c r="Q32" s="120">
        <f>IF(P32="Bueno",G32-#REF!,G32)</f>
        <v>3</v>
      </c>
      <c r="R32" s="44"/>
    </row>
    <row r="33" spans="2:18" x14ac:dyDescent="0.25">
      <c r="B33" s="42" t="s">
        <v>309</v>
      </c>
      <c r="C33" s="42"/>
      <c r="D33" s="42" t="s">
        <v>250</v>
      </c>
      <c r="E33" s="43">
        <v>1</v>
      </c>
      <c r="F33" s="100">
        <v>3</v>
      </c>
      <c r="G33" s="43">
        <f t="shared" ref="G33" si="16">E33*F33</f>
        <v>3</v>
      </c>
      <c r="H33" s="43"/>
      <c r="I33" s="94">
        <v>400</v>
      </c>
      <c r="J33" s="78"/>
      <c r="K33" s="118">
        <f t="shared" ref="K33:K34" si="17">+J33/$G$5*1000</f>
        <v>0</v>
      </c>
      <c r="L33" s="118">
        <f t="shared" si="12"/>
        <v>0</v>
      </c>
      <c r="M33" s="119">
        <f t="shared" ref="M33:M34" si="18">(G33*J33)</f>
        <v>0</v>
      </c>
      <c r="N33" s="118">
        <f t="shared" ref="N33:N34" si="19">+K33*G33</f>
        <v>0</v>
      </c>
      <c r="O33" s="118">
        <f t="shared" ref="O33:O34" si="20">+L33*G33</f>
        <v>0</v>
      </c>
      <c r="P33" s="120"/>
      <c r="Q33" s="120">
        <f>IF(P33="Bueno",G33-#REF!,G33)</f>
        <v>3</v>
      </c>
      <c r="R33" s="44"/>
    </row>
    <row r="34" spans="2:18" x14ac:dyDescent="0.25">
      <c r="B34" s="42" t="s">
        <v>325</v>
      </c>
      <c r="C34" s="42"/>
      <c r="D34" s="42" t="s">
        <v>250</v>
      </c>
      <c r="E34" s="50">
        <v>1</v>
      </c>
      <c r="F34" s="43">
        <v>21</v>
      </c>
      <c r="G34" s="43">
        <f>E34*F34</f>
        <v>21</v>
      </c>
      <c r="H34" s="50"/>
      <c r="I34" s="94">
        <v>1900</v>
      </c>
      <c r="J34" s="78"/>
      <c r="K34" s="118">
        <f t="shared" si="17"/>
        <v>0</v>
      </c>
      <c r="L34" s="118">
        <f t="shared" si="12"/>
        <v>0</v>
      </c>
      <c r="M34" s="119">
        <f t="shared" si="18"/>
        <v>0</v>
      </c>
      <c r="N34" s="118">
        <f t="shared" si="19"/>
        <v>0</v>
      </c>
      <c r="O34" s="118">
        <f t="shared" si="20"/>
        <v>0</v>
      </c>
      <c r="P34" s="120"/>
      <c r="Q34" s="120">
        <f>IF(P34="Bueno",G34-#REF!,G34)</f>
        <v>21</v>
      </c>
      <c r="R34" s="44"/>
    </row>
    <row r="35" spans="2:18" hidden="1" x14ac:dyDescent="0.25">
      <c r="B35" s="42" t="s">
        <v>73</v>
      </c>
      <c r="C35" s="42"/>
      <c r="D35" s="42" t="s">
        <v>12</v>
      </c>
      <c r="E35" s="43">
        <v>1</v>
      </c>
      <c r="F35" s="43">
        <v>3</v>
      </c>
      <c r="G35" s="43">
        <f t="shared" si="9"/>
        <v>3</v>
      </c>
      <c r="H35" s="43" t="s">
        <v>106</v>
      </c>
      <c r="I35" s="94">
        <v>31</v>
      </c>
      <c r="J35" s="78">
        <f t="shared" ref="J35:J41" si="21">I35*factor1</f>
        <v>46.878807914949157</v>
      </c>
      <c r="K35" s="118">
        <f t="shared" ref="K35:K41" si="22">+J35/$G$5*1000</f>
        <v>58.452378946320643</v>
      </c>
      <c r="L35" s="118">
        <f t="shared" si="12"/>
        <v>2.247712454022091</v>
      </c>
      <c r="M35" s="119">
        <f t="shared" ref="M35:M41" si="23">(G35*J35)</f>
        <v>140.63642374484746</v>
      </c>
      <c r="N35" s="118">
        <f t="shared" ref="N35:N41" si="24">+K35*G35</f>
        <v>175.35713683896194</v>
      </c>
      <c r="O35" s="118">
        <f t="shared" ref="O35:O41" si="25">+L35*G35</f>
        <v>6.7431373620662729</v>
      </c>
      <c r="P35" s="120"/>
      <c r="Q35" s="120">
        <f>IF(P35="Bueno",G35-#REF!,G35)</f>
        <v>3</v>
      </c>
      <c r="R35" s="44"/>
    </row>
    <row r="36" spans="2:18" hidden="1" x14ac:dyDescent="0.25">
      <c r="B36" s="42" t="s">
        <v>84</v>
      </c>
      <c r="C36" s="42"/>
      <c r="D36" s="42" t="s">
        <v>12</v>
      </c>
      <c r="E36" s="43">
        <v>1</v>
      </c>
      <c r="F36" s="43">
        <v>3</v>
      </c>
      <c r="G36" s="43">
        <f t="shared" si="9"/>
        <v>3</v>
      </c>
      <c r="H36" s="43"/>
      <c r="I36" s="94">
        <v>120</v>
      </c>
      <c r="J36" s="78">
        <f t="shared" si="21"/>
        <v>181.46635321915801</v>
      </c>
      <c r="K36" s="118">
        <f t="shared" si="22"/>
        <v>226.26727334059601</v>
      </c>
      <c r="L36" s="118">
        <f t="shared" si="12"/>
        <v>8.7008224026661587</v>
      </c>
      <c r="M36" s="119">
        <f t="shared" si="23"/>
        <v>544.39905965747403</v>
      </c>
      <c r="N36" s="118">
        <f t="shared" si="24"/>
        <v>678.80182002178799</v>
      </c>
      <c r="O36" s="118">
        <f t="shared" si="25"/>
        <v>26.102467207998476</v>
      </c>
      <c r="P36" s="120"/>
      <c r="Q36" s="120">
        <f>IF(P36="Bueno",G36-#REF!,G36)</f>
        <v>3</v>
      </c>
      <c r="R36" s="44"/>
    </row>
    <row r="37" spans="2:18" hidden="1" x14ac:dyDescent="0.25">
      <c r="B37" s="42" t="s">
        <v>55</v>
      </c>
      <c r="C37" s="42"/>
      <c r="D37" s="42" t="s">
        <v>12</v>
      </c>
      <c r="E37" s="43">
        <v>2</v>
      </c>
      <c r="F37" s="43">
        <v>3</v>
      </c>
      <c r="G37" s="43">
        <f t="shared" si="9"/>
        <v>6</v>
      </c>
      <c r="H37" s="43"/>
      <c r="I37" s="94">
        <v>35</v>
      </c>
      <c r="J37" s="78">
        <f t="shared" si="21"/>
        <v>52.927686355587753</v>
      </c>
      <c r="K37" s="118">
        <f t="shared" si="22"/>
        <v>65.994621391007172</v>
      </c>
      <c r="L37" s="118">
        <f t="shared" si="12"/>
        <v>2.5377398674442961</v>
      </c>
      <c r="M37" s="119">
        <f t="shared" si="23"/>
        <v>317.56611813352652</v>
      </c>
      <c r="N37" s="118">
        <f t="shared" si="24"/>
        <v>395.96772834604303</v>
      </c>
      <c r="O37" s="118">
        <f t="shared" si="25"/>
        <v>15.226439204665777</v>
      </c>
      <c r="P37" s="120"/>
      <c r="Q37" s="120">
        <f>IF(P37="Bueno",G37-#REF!,G37)</f>
        <v>6</v>
      </c>
      <c r="R37" s="44"/>
    </row>
    <row r="38" spans="2:18" hidden="1" x14ac:dyDescent="0.25">
      <c r="B38" s="42" t="s">
        <v>50</v>
      </c>
      <c r="C38" s="42"/>
      <c r="D38" s="42" t="s">
        <v>12</v>
      </c>
      <c r="E38" s="43">
        <v>1</v>
      </c>
      <c r="F38" s="43">
        <v>3</v>
      </c>
      <c r="G38" s="43">
        <f t="shared" si="9"/>
        <v>3</v>
      </c>
      <c r="H38" s="43" t="s">
        <v>107</v>
      </c>
      <c r="I38" s="94">
        <v>80</v>
      </c>
      <c r="J38" s="78">
        <f t="shared" si="21"/>
        <v>120.97756881277201</v>
      </c>
      <c r="K38" s="118">
        <f t="shared" si="22"/>
        <v>150.84484889373067</v>
      </c>
      <c r="L38" s="118">
        <f t="shared" si="12"/>
        <v>5.8005482684441052</v>
      </c>
      <c r="M38" s="119">
        <f t="shared" si="23"/>
        <v>362.93270643831602</v>
      </c>
      <c r="N38" s="118">
        <f t="shared" si="24"/>
        <v>452.53454668119201</v>
      </c>
      <c r="O38" s="118">
        <f t="shared" si="25"/>
        <v>17.401644805332317</v>
      </c>
      <c r="P38" s="120"/>
      <c r="Q38" s="120">
        <f>IF(P38="Bueno",G38-#REF!,G38)</f>
        <v>3</v>
      </c>
      <c r="R38" s="44"/>
    </row>
    <row r="39" spans="2:18" hidden="1" x14ac:dyDescent="0.25">
      <c r="B39" s="42" t="s">
        <v>51</v>
      </c>
      <c r="C39" s="42"/>
      <c r="D39" s="42" t="s">
        <v>12</v>
      </c>
      <c r="E39" s="43">
        <v>1</v>
      </c>
      <c r="F39" s="43">
        <v>3</v>
      </c>
      <c r="G39" s="43">
        <f t="shared" si="9"/>
        <v>3</v>
      </c>
      <c r="H39" s="43"/>
      <c r="I39" s="94">
        <v>79</v>
      </c>
      <c r="J39" s="78">
        <f t="shared" si="21"/>
        <v>119.46534920261236</v>
      </c>
      <c r="K39" s="118">
        <f t="shared" si="22"/>
        <v>148.95928828255904</v>
      </c>
      <c r="L39" s="118">
        <f t="shared" si="12"/>
        <v>5.7280414150885539</v>
      </c>
      <c r="M39" s="119">
        <f t="shared" si="23"/>
        <v>358.39604760783709</v>
      </c>
      <c r="N39" s="118">
        <f t="shared" si="24"/>
        <v>446.87786484767713</v>
      </c>
      <c r="O39" s="118">
        <f t="shared" si="25"/>
        <v>17.184124245265661</v>
      </c>
      <c r="P39" s="120"/>
      <c r="Q39" s="120">
        <f>IF(P39="Bueno",G39-#REF!,G39)</f>
        <v>3</v>
      </c>
      <c r="R39" s="44"/>
    </row>
    <row r="40" spans="2:18" hidden="1" x14ac:dyDescent="0.25">
      <c r="B40" s="42" t="s">
        <v>118</v>
      </c>
      <c r="C40" s="42"/>
      <c r="D40" s="42" t="s">
        <v>12</v>
      </c>
      <c r="E40" s="43">
        <v>1</v>
      </c>
      <c r="F40" s="43">
        <v>3</v>
      </c>
      <c r="G40" s="43">
        <f t="shared" si="9"/>
        <v>3</v>
      </c>
      <c r="H40" s="43"/>
      <c r="I40" s="94">
        <v>357</v>
      </c>
      <c r="J40" s="78">
        <f t="shared" si="21"/>
        <v>539.8624008269951</v>
      </c>
      <c r="K40" s="118">
        <f t="shared" si="22"/>
        <v>673.14513818827311</v>
      </c>
      <c r="L40" s="118">
        <f t="shared" si="12"/>
        <v>25.884946647931823</v>
      </c>
      <c r="M40" s="119">
        <f t="shared" si="23"/>
        <v>1619.5872024809853</v>
      </c>
      <c r="N40" s="118">
        <f t="shared" si="24"/>
        <v>2019.4354145648194</v>
      </c>
      <c r="O40" s="118">
        <f t="shared" si="25"/>
        <v>77.654839943795466</v>
      </c>
      <c r="P40" s="120"/>
      <c r="Q40" s="120">
        <f>IF(P40="Bueno",G40-#REF!,G40)</f>
        <v>3</v>
      </c>
      <c r="R40" s="44"/>
    </row>
    <row r="41" spans="2:18" hidden="1" x14ac:dyDescent="0.25">
      <c r="B41" s="45" t="s">
        <v>109</v>
      </c>
      <c r="C41" s="45"/>
      <c r="D41" s="42" t="s">
        <v>12</v>
      </c>
      <c r="E41" s="46">
        <v>1</v>
      </c>
      <c r="F41" s="43">
        <v>3</v>
      </c>
      <c r="G41" s="43">
        <f t="shared" si="9"/>
        <v>3</v>
      </c>
      <c r="H41" s="43"/>
      <c r="I41" s="94">
        <v>250</v>
      </c>
      <c r="J41" s="78">
        <f t="shared" si="21"/>
        <v>378.05490253991252</v>
      </c>
      <c r="K41" s="118">
        <f t="shared" si="22"/>
        <v>471.39015279290834</v>
      </c>
      <c r="L41" s="118">
        <f t="shared" si="12"/>
        <v>18.126713338887829</v>
      </c>
      <c r="M41" s="119">
        <f t="shared" si="23"/>
        <v>1134.1647076197376</v>
      </c>
      <c r="N41" s="118">
        <f t="shared" si="24"/>
        <v>1414.170458378725</v>
      </c>
      <c r="O41" s="118">
        <f t="shared" si="25"/>
        <v>54.380140016663489</v>
      </c>
      <c r="P41" s="120"/>
      <c r="Q41" s="120">
        <f>IF(P41="Bueno",G41-#REF!,G41)</f>
        <v>3</v>
      </c>
      <c r="R41" s="44"/>
    </row>
    <row r="42" spans="2:18" x14ac:dyDescent="0.25">
      <c r="B42" s="262" t="s">
        <v>119</v>
      </c>
      <c r="C42" s="263"/>
      <c r="D42" s="153"/>
      <c r="E42" s="153"/>
      <c r="F42" s="153"/>
      <c r="G42" s="153"/>
      <c r="H42" s="154"/>
      <c r="I42" s="155"/>
      <c r="J42" s="153"/>
      <c r="K42" s="156"/>
      <c r="L42" s="156"/>
      <c r="M42" s="156">
        <f>SUM(M32:M41)</f>
        <v>5303.3541728298933</v>
      </c>
      <c r="N42" s="156">
        <f>SUM(N32:N41)</f>
        <v>6612.6610633789187</v>
      </c>
      <c r="O42" s="157">
        <f>SUM(O32:O41)</f>
        <v>254.2815347179185</v>
      </c>
      <c r="P42" s="137"/>
      <c r="Q42" s="137"/>
      <c r="R42" s="138"/>
    </row>
    <row r="43" spans="2:18" x14ac:dyDescent="0.25">
      <c r="B43" s="139" t="s">
        <v>244</v>
      </c>
      <c r="C43" s="140"/>
      <c r="D43" s="140"/>
      <c r="E43" s="140"/>
      <c r="F43" s="140"/>
      <c r="G43" s="140"/>
      <c r="H43" s="152"/>
      <c r="I43" s="151"/>
      <c r="J43" s="140"/>
      <c r="K43" s="144"/>
      <c r="L43" s="144"/>
      <c r="M43" s="144"/>
      <c r="N43" s="144"/>
      <c r="O43" s="144"/>
      <c r="P43" s="144"/>
      <c r="Q43" s="144"/>
      <c r="R43" s="145"/>
    </row>
    <row r="44" spans="2:18" ht="48" x14ac:dyDescent="0.25">
      <c r="B44" s="50" t="s">
        <v>250</v>
      </c>
      <c r="C44" s="50"/>
      <c r="D44" s="50"/>
      <c r="E44" s="50" t="s">
        <v>239</v>
      </c>
      <c r="F44" s="50" t="s">
        <v>240</v>
      </c>
      <c r="G44" s="50" t="s">
        <v>1</v>
      </c>
      <c r="H44" s="50" t="s">
        <v>117</v>
      </c>
      <c r="I44" s="93" t="s">
        <v>324</v>
      </c>
      <c r="J44" s="50" t="s">
        <v>324</v>
      </c>
      <c r="K44" s="123" t="s">
        <v>100</v>
      </c>
      <c r="L44" s="123" t="s">
        <v>101</v>
      </c>
      <c r="M44" s="123" t="s">
        <v>102</v>
      </c>
      <c r="N44" s="123" t="s">
        <v>103</v>
      </c>
      <c r="O44" s="123" t="s">
        <v>104</v>
      </c>
      <c r="P44" s="123" t="s">
        <v>298</v>
      </c>
      <c r="Q44" s="123" t="s">
        <v>223</v>
      </c>
      <c r="R44" s="50" t="s">
        <v>238</v>
      </c>
    </row>
    <row r="45" spans="2:18" hidden="1" x14ac:dyDescent="0.25">
      <c r="B45" s="42" t="s">
        <v>255</v>
      </c>
      <c r="C45" s="42"/>
      <c r="D45" s="42" t="s">
        <v>12</v>
      </c>
      <c r="E45" s="43">
        <v>1</v>
      </c>
      <c r="F45" s="43">
        <v>3</v>
      </c>
      <c r="G45" s="43">
        <f>E45*F45</f>
        <v>3</v>
      </c>
      <c r="H45" s="43"/>
      <c r="I45" s="94">
        <v>450</v>
      </c>
      <c r="J45" s="44">
        <f t="shared" ref="J45:J59" si="26">I45*factor1</f>
        <v>680.49882457184253</v>
      </c>
      <c r="K45" s="118">
        <f t="shared" ref="K45" si="27">+J45/$G$5*1000</f>
        <v>848.5022750272351</v>
      </c>
      <c r="L45" s="118">
        <f t="shared" ref="L45:L59" si="28">+(J45*1000)/uforig</f>
        <v>32.628084009998098</v>
      </c>
      <c r="M45" s="119">
        <f>(G45*J45)</f>
        <v>2041.4964737155276</v>
      </c>
      <c r="N45" s="118">
        <f t="shared" ref="N45" si="29">+K45*G45</f>
        <v>2545.5068250817053</v>
      </c>
      <c r="O45" s="118">
        <f t="shared" ref="O45" si="30">+L45*G45</f>
        <v>97.884252029994286</v>
      </c>
      <c r="P45" s="120"/>
      <c r="Q45" s="120">
        <f>IF(P45="Bueno",G45-#REF!,G45)</f>
        <v>3</v>
      </c>
      <c r="R45" s="44"/>
    </row>
    <row r="46" spans="2:18" x14ac:dyDescent="0.25">
      <c r="B46" s="42" t="s">
        <v>309</v>
      </c>
      <c r="C46" s="42"/>
      <c r="D46" s="42" t="s">
        <v>250</v>
      </c>
      <c r="E46" s="43">
        <v>1</v>
      </c>
      <c r="F46" s="43">
        <v>3</v>
      </c>
      <c r="G46" s="43">
        <f t="shared" ref="G46" si="31">E46*F46</f>
        <v>3</v>
      </c>
      <c r="H46" s="43"/>
      <c r="I46" s="94">
        <v>400</v>
      </c>
      <c r="J46" s="44"/>
      <c r="K46" s="118">
        <f t="shared" ref="K46:K47" si="32">+J46/$G$5*1000</f>
        <v>0</v>
      </c>
      <c r="L46" s="118">
        <f t="shared" si="28"/>
        <v>0</v>
      </c>
      <c r="M46" s="119">
        <f>(G46*J46)</f>
        <v>0</v>
      </c>
      <c r="N46" s="118">
        <f t="shared" ref="N46:N47" si="33">+K46*G46</f>
        <v>0</v>
      </c>
      <c r="O46" s="118">
        <f t="shared" ref="O46:O47" si="34">+L46*G46</f>
        <v>0</v>
      </c>
      <c r="P46" s="120"/>
      <c r="Q46" s="120">
        <f>IF(P46="Bueno",G46-#REF!,G46)</f>
        <v>3</v>
      </c>
      <c r="R46" s="44"/>
    </row>
    <row r="47" spans="2:18" hidden="1" x14ac:dyDescent="0.25">
      <c r="B47" s="42" t="s">
        <v>53</v>
      </c>
      <c r="C47" s="42"/>
      <c r="D47" s="42" t="s">
        <v>12</v>
      </c>
      <c r="E47" s="43">
        <v>1</v>
      </c>
      <c r="F47" s="43">
        <v>3</v>
      </c>
      <c r="G47" s="43">
        <f t="shared" ref="G47:G59" si="35">E47*F47</f>
        <v>3</v>
      </c>
      <c r="H47" s="43"/>
      <c r="I47" s="94">
        <v>90</v>
      </c>
      <c r="J47" s="44">
        <f t="shared" si="26"/>
        <v>136.09976491436851</v>
      </c>
      <c r="K47" s="118">
        <f t="shared" si="32"/>
        <v>169.700455005447</v>
      </c>
      <c r="L47" s="118">
        <f t="shared" si="28"/>
        <v>6.525616801999619</v>
      </c>
      <c r="M47" s="119">
        <f t="shared" ref="M47:M59" si="36">(G47*J47)</f>
        <v>408.29929474310552</v>
      </c>
      <c r="N47" s="118">
        <f t="shared" si="33"/>
        <v>509.10136501634099</v>
      </c>
      <c r="O47" s="118">
        <f t="shared" si="34"/>
        <v>19.576850405998858</v>
      </c>
      <c r="P47" s="120"/>
      <c r="Q47" s="120">
        <f>IF(P47="Bueno",G47-#REF!,G47)</f>
        <v>3</v>
      </c>
      <c r="R47" s="44"/>
    </row>
    <row r="48" spans="2:18" x14ac:dyDescent="0.25">
      <c r="B48" s="42" t="s">
        <v>121</v>
      </c>
      <c r="C48" s="42"/>
      <c r="D48" s="42" t="s">
        <v>250</v>
      </c>
      <c r="E48" s="43">
        <v>1</v>
      </c>
      <c r="F48" s="43">
        <v>3</v>
      </c>
      <c r="G48" s="43">
        <f t="shared" si="35"/>
        <v>3</v>
      </c>
      <c r="H48" s="43"/>
      <c r="I48" s="94">
        <v>445</v>
      </c>
      <c r="J48" s="44"/>
      <c r="K48" s="118">
        <f t="shared" ref="K48:K59" si="37">+J48/$G$5*1000</f>
        <v>0</v>
      </c>
      <c r="L48" s="118">
        <f t="shared" si="28"/>
        <v>0</v>
      </c>
      <c r="M48" s="119">
        <f t="shared" si="36"/>
        <v>0</v>
      </c>
      <c r="N48" s="118">
        <f t="shared" ref="N48:N59" si="38">+K48*G48</f>
        <v>0</v>
      </c>
      <c r="O48" s="118">
        <f t="shared" ref="O48:O59" si="39">+L48*G48</f>
        <v>0</v>
      </c>
      <c r="P48" s="120"/>
      <c r="Q48" s="120">
        <f>IF(P48="Bueno",G48-#REF!,G48)</f>
        <v>3</v>
      </c>
      <c r="R48" s="44"/>
    </row>
    <row r="49" spans="1:18" hidden="1" x14ac:dyDescent="0.25">
      <c r="B49" s="42" t="s">
        <v>76</v>
      </c>
      <c r="C49" s="42"/>
      <c r="D49" s="42" t="s">
        <v>12</v>
      </c>
      <c r="E49" s="43">
        <v>1</v>
      </c>
      <c r="F49" s="43">
        <v>3</v>
      </c>
      <c r="G49" s="43">
        <f t="shared" si="35"/>
        <v>3</v>
      </c>
      <c r="H49" s="43"/>
      <c r="I49" s="94">
        <v>450</v>
      </c>
      <c r="J49" s="44">
        <f t="shared" si="26"/>
        <v>680.49882457184253</v>
      </c>
      <c r="K49" s="118">
        <f t="shared" si="37"/>
        <v>848.5022750272351</v>
      </c>
      <c r="L49" s="118">
        <f t="shared" si="28"/>
        <v>32.628084009998098</v>
      </c>
      <c r="M49" s="119">
        <f t="shared" si="36"/>
        <v>2041.4964737155276</v>
      </c>
      <c r="N49" s="118">
        <f t="shared" si="38"/>
        <v>2545.5068250817053</v>
      </c>
      <c r="O49" s="118">
        <f t="shared" si="39"/>
        <v>97.884252029994286</v>
      </c>
      <c r="P49" s="120"/>
      <c r="Q49" s="120">
        <f>IF(P49="Bueno",G49-#REF!,G49)</f>
        <v>3</v>
      </c>
      <c r="R49" s="44"/>
    </row>
    <row r="50" spans="1:18" hidden="1" x14ac:dyDescent="0.25">
      <c r="B50" s="42" t="s">
        <v>312</v>
      </c>
      <c r="C50" s="42"/>
      <c r="D50" s="42" t="s">
        <v>12</v>
      </c>
      <c r="E50" s="43">
        <v>9</v>
      </c>
      <c r="F50" s="43">
        <v>3</v>
      </c>
      <c r="G50" s="43">
        <f t="shared" si="35"/>
        <v>27</v>
      </c>
      <c r="H50" s="43"/>
      <c r="I50" s="94">
        <v>192</v>
      </c>
      <c r="J50" s="44">
        <f t="shared" si="26"/>
        <v>290.34616515065284</v>
      </c>
      <c r="K50" s="118">
        <f t="shared" si="37"/>
        <v>362.02763734495363</v>
      </c>
      <c r="L50" s="118">
        <f t="shared" si="28"/>
        <v>13.921315844265854</v>
      </c>
      <c r="M50" s="119">
        <f t="shared" si="36"/>
        <v>7839.3464590676267</v>
      </c>
      <c r="N50" s="118">
        <f t="shared" si="38"/>
        <v>9774.7462083137489</v>
      </c>
      <c r="O50" s="118">
        <f t="shared" si="39"/>
        <v>375.87552779517807</v>
      </c>
      <c r="P50" s="120"/>
      <c r="Q50" s="120">
        <f>IF(P50="Bueno",G50-#REF!,G50)</f>
        <v>27</v>
      </c>
      <c r="R50" s="44"/>
    </row>
    <row r="51" spans="1:18" hidden="1" x14ac:dyDescent="0.25">
      <c r="B51" s="42" t="s">
        <v>80</v>
      </c>
      <c r="C51" s="42"/>
      <c r="D51" s="42" t="s">
        <v>12</v>
      </c>
      <c r="E51" s="43">
        <v>9</v>
      </c>
      <c r="F51" s="43">
        <v>3</v>
      </c>
      <c r="G51" s="43">
        <f t="shared" si="35"/>
        <v>27</v>
      </c>
      <c r="H51" s="43"/>
      <c r="I51" s="94">
        <v>232</v>
      </c>
      <c r="J51" s="44">
        <f t="shared" si="26"/>
        <v>350.83494955703884</v>
      </c>
      <c r="K51" s="118">
        <f t="shared" si="37"/>
        <v>437.450061791819</v>
      </c>
      <c r="L51" s="118">
        <f t="shared" si="28"/>
        <v>16.821589978487907</v>
      </c>
      <c r="M51" s="119">
        <f t="shared" si="36"/>
        <v>9472.5436380400479</v>
      </c>
      <c r="N51" s="118">
        <f t="shared" si="38"/>
        <v>11811.151668379112</v>
      </c>
      <c r="O51" s="118">
        <f t="shared" si="39"/>
        <v>454.18292941917349</v>
      </c>
      <c r="P51" s="120"/>
      <c r="Q51" s="120">
        <f>IF(P51="Bueno",G51-#REF!,G51)</f>
        <v>27</v>
      </c>
      <c r="R51" s="44"/>
    </row>
    <row r="52" spans="1:18" hidden="1" x14ac:dyDescent="0.25">
      <c r="B52" s="42" t="s">
        <v>256</v>
      </c>
      <c r="C52" s="42"/>
      <c r="D52" s="42" t="s">
        <v>12</v>
      </c>
      <c r="E52" s="43">
        <v>3</v>
      </c>
      <c r="F52" s="43">
        <v>3</v>
      </c>
      <c r="G52" s="43">
        <f t="shared" si="35"/>
        <v>9</v>
      </c>
      <c r="H52" s="43"/>
      <c r="I52" s="94">
        <v>357</v>
      </c>
      <c r="J52" s="44">
        <f t="shared" si="26"/>
        <v>539.8624008269951</v>
      </c>
      <c r="K52" s="118">
        <f t="shared" si="37"/>
        <v>673.14513818827311</v>
      </c>
      <c r="L52" s="118">
        <f t="shared" si="28"/>
        <v>25.884946647931823</v>
      </c>
      <c r="M52" s="119">
        <f t="shared" si="36"/>
        <v>4858.7616074429561</v>
      </c>
      <c r="N52" s="118">
        <f t="shared" si="38"/>
        <v>6058.3062436944583</v>
      </c>
      <c r="O52" s="118">
        <f t="shared" si="39"/>
        <v>232.96451983138641</v>
      </c>
      <c r="P52" s="120"/>
      <c r="Q52" s="120">
        <f>IF(P52="Bueno",G52-#REF!,G52)</f>
        <v>9</v>
      </c>
      <c r="R52" s="44"/>
    </row>
    <row r="53" spans="1:18" hidden="1" x14ac:dyDescent="0.25">
      <c r="B53" s="42" t="s">
        <v>79</v>
      </c>
      <c r="C53" s="42"/>
      <c r="D53" s="42" t="s">
        <v>12</v>
      </c>
      <c r="E53" s="43">
        <v>9</v>
      </c>
      <c r="F53" s="43">
        <v>3</v>
      </c>
      <c r="G53" s="43">
        <f t="shared" si="35"/>
        <v>27</v>
      </c>
      <c r="H53" s="43"/>
      <c r="I53" s="94">
        <v>45</v>
      </c>
      <c r="J53" s="44">
        <f t="shared" si="26"/>
        <v>68.049882457184253</v>
      </c>
      <c r="K53" s="118">
        <f t="shared" si="37"/>
        <v>84.850227502723499</v>
      </c>
      <c r="L53" s="118">
        <f t="shared" si="28"/>
        <v>3.2628084009998095</v>
      </c>
      <c r="M53" s="119">
        <f t="shared" si="36"/>
        <v>1837.346826343975</v>
      </c>
      <c r="N53" s="118">
        <f t="shared" si="38"/>
        <v>2290.9561425735346</v>
      </c>
      <c r="O53" s="118">
        <f t="shared" si="39"/>
        <v>88.095826826994852</v>
      </c>
      <c r="P53" s="120"/>
      <c r="Q53" s="120">
        <f>IF(P53="Bueno",G53-#REF!,G53)</f>
        <v>27</v>
      </c>
      <c r="R53" s="44"/>
    </row>
    <row r="54" spans="1:18" hidden="1" x14ac:dyDescent="0.25">
      <c r="B54" s="42" t="s">
        <v>108</v>
      </c>
      <c r="C54" s="42"/>
      <c r="D54" s="42" t="s">
        <v>12</v>
      </c>
      <c r="E54" s="43">
        <v>1</v>
      </c>
      <c r="F54" s="43">
        <v>3</v>
      </c>
      <c r="G54" s="43">
        <f t="shared" si="35"/>
        <v>3</v>
      </c>
      <c r="H54" s="43"/>
      <c r="I54" s="94">
        <v>357</v>
      </c>
      <c r="J54" s="44">
        <f t="shared" si="26"/>
        <v>539.8624008269951</v>
      </c>
      <c r="K54" s="118">
        <f t="shared" si="37"/>
        <v>673.14513818827311</v>
      </c>
      <c r="L54" s="118">
        <f t="shared" si="28"/>
        <v>25.884946647931823</v>
      </c>
      <c r="M54" s="119">
        <f t="shared" si="36"/>
        <v>1619.5872024809853</v>
      </c>
      <c r="N54" s="118">
        <f t="shared" si="38"/>
        <v>2019.4354145648194</v>
      </c>
      <c r="O54" s="118">
        <f t="shared" si="39"/>
        <v>77.654839943795466</v>
      </c>
      <c r="P54" s="120"/>
      <c r="Q54" s="120">
        <f>IF(P54="Bueno",G54-#REF!,G54)</f>
        <v>3</v>
      </c>
      <c r="R54" s="44"/>
    </row>
    <row r="55" spans="1:18" hidden="1" x14ac:dyDescent="0.25">
      <c r="B55" s="42" t="s">
        <v>122</v>
      </c>
      <c r="C55" s="42"/>
      <c r="D55" s="42" t="s">
        <v>12</v>
      </c>
      <c r="E55" s="43">
        <v>1</v>
      </c>
      <c r="F55" s="43">
        <v>3</v>
      </c>
      <c r="G55" s="43">
        <f t="shared" si="35"/>
        <v>3</v>
      </c>
      <c r="H55" s="43"/>
      <c r="I55" s="94">
        <v>250</v>
      </c>
      <c r="J55" s="44">
        <f t="shared" si="26"/>
        <v>378.05490253991252</v>
      </c>
      <c r="K55" s="118">
        <f t="shared" si="37"/>
        <v>471.39015279290834</v>
      </c>
      <c r="L55" s="118">
        <f t="shared" si="28"/>
        <v>18.126713338887829</v>
      </c>
      <c r="M55" s="119">
        <f t="shared" si="36"/>
        <v>1134.1647076197376</v>
      </c>
      <c r="N55" s="118">
        <f t="shared" si="38"/>
        <v>1414.170458378725</v>
      </c>
      <c r="O55" s="118">
        <f t="shared" si="39"/>
        <v>54.380140016663489</v>
      </c>
      <c r="P55" s="120"/>
      <c r="Q55" s="120">
        <f>IF(P55="Bueno",G55-#REF!,G55)</f>
        <v>3</v>
      </c>
      <c r="R55" s="44"/>
    </row>
    <row r="56" spans="1:18" hidden="1" x14ac:dyDescent="0.25">
      <c r="B56" s="42" t="s">
        <v>75</v>
      </c>
      <c r="C56" s="42"/>
      <c r="D56" s="42" t="s">
        <v>12</v>
      </c>
      <c r="E56" s="43">
        <v>1</v>
      </c>
      <c r="F56" s="43">
        <v>3</v>
      </c>
      <c r="G56" s="43">
        <f t="shared" si="35"/>
        <v>3</v>
      </c>
      <c r="H56" s="43"/>
      <c r="I56" s="94">
        <v>111</v>
      </c>
      <c r="J56" s="44">
        <f t="shared" si="26"/>
        <v>167.85637672772117</v>
      </c>
      <c r="K56" s="118">
        <f t="shared" si="37"/>
        <v>209.29722784005133</v>
      </c>
      <c r="L56" s="118">
        <f t="shared" si="28"/>
        <v>8.0482607224661962</v>
      </c>
      <c r="M56" s="119">
        <f t="shared" si="36"/>
        <v>503.56913018316351</v>
      </c>
      <c r="N56" s="118">
        <f t="shared" si="38"/>
        <v>627.89168352015395</v>
      </c>
      <c r="O56" s="118">
        <f t="shared" si="39"/>
        <v>24.144782167398589</v>
      </c>
      <c r="P56" s="120"/>
      <c r="Q56" s="120">
        <f>IF(P56="Bueno",G56-#REF!,G56)</f>
        <v>3</v>
      </c>
      <c r="R56" s="44"/>
    </row>
    <row r="57" spans="1:18" hidden="1" x14ac:dyDescent="0.25">
      <c r="B57" s="42" t="s">
        <v>254</v>
      </c>
      <c r="C57" s="42"/>
      <c r="D57" s="42" t="s">
        <v>12</v>
      </c>
      <c r="E57" s="43">
        <v>1</v>
      </c>
      <c r="F57" s="43">
        <v>3</v>
      </c>
      <c r="G57" s="43">
        <f t="shared" si="35"/>
        <v>3</v>
      </c>
      <c r="H57" s="43"/>
      <c r="I57" s="94">
        <v>42</v>
      </c>
      <c r="J57" s="44">
        <f t="shared" si="26"/>
        <v>63.513223626705305</v>
      </c>
      <c r="K57" s="118">
        <f t="shared" si="37"/>
        <v>79.193545669208603</v>
      </c>
      <c r="L57" s="118">
        <f t="shared" si="28"/>
        <v>3.0452878409331552</v>
      </c>
      <c r="M57" s="119">
        <f t="shared" si="36"/>
        <v>190.53967088011592</v>
      </c>
      <c r="N57" s="118">
        <f t="shared" si="38"/>
        <v>237.5806370076258</v>
      </c>
      <c r="O57" s="118">
        <f t="shared" si="39"/>
        <v>9.1358635227994647</v>
      </c>
      <c r="P57" s="120"/>
      <c r="Q57" s="120">
        <f>IF(P57="Bueno",G57-#REF!,G57)</f>
        <v>3</v>
      </c>
      <c r="R57" s="44"/>
    </row>
    <row r="58" spans="1:18" hidden="1" x14ac:dyDescent="0.25">
      <c r="B58" s="42" t="s">
        <v>84</v>
      </c>
      <c r="C58" s="42"/>
      <c r="D58" s="42" t="s">
        <v>12</v>
      </c>
      <c r="E58" s="43">
        <v>1</v>
      </c>
      <c r="F58" s="43">
        <v>3</v>
      </c>
      <c r="G58" s="43">
        <f t="shared" si="35"/>
        <v>3</v>
      </c>
      <c r="H58" s="43"/>
      <c r="I58" s="94">
        <v>120</v>
      </c>
      <c r="J58" s="44">
        <f t="shared" si="26"/>
        <v>181.46635321915801</v>
      </c>
      <c r="K58" s="118">
        <f t="shared" si="37"/>
        <v>226.26727334059601</v>
      </c>
      <c r="L58" s="118">
        <f t="shared" si="28"/>
        <v>8.7008224026661587</v>
      </c>
      <c r="M58" s="119">
        <f t="shared" si="36"/>
        <v>544.39905965747403</v>
      </c>
      <c r="N58" s="118">
        <f t="shared" si="38"/>
        <v>678.80182002178799</v>
      </c>
      <c r="O58" s="118">
        <f t="shared" si="39"/>
        <v>26.102467207998476</v>
      </c>
      <c r="P58" s="120"/>
      <c r="Q58" s="120">
        <f>IF(P58="Bueno",G58-#REF!,G58)</f>
        <v>3</v>
      </c>
      <c r="R58" s="44"/>
    </row>
    <row r="59" spans="1:18" hidden="1" x14ac:dyDescent="0.25">
      <c r="B59" s="42" t="s">
        <v>55</v>
      </c>
      <c r="C59" s="42"/>
      <c r="D59" s="42" t="s">
        <v>12</v>
      </c>
      <c r="E59" s="43">
        <v>2</v>
      </c>
      <c r="F59" s="43">
        <v>3</v>
      </c>
      <c r="G59" s="43">
        <f t="shared" si="35"/>
        <v>6</v>
      </c>
      <c r="H59" s="43"/>
      <c r="I59" s="94">
        <v>35</v>
      </c>
      <c r="J59" s="44">
        <f t="shared" si="26"/>
        <v>52.927686355587753</v>
      </c>
      <c r="K59" s="118">
        <f t="shared" si="37"/>
        <v>65.994621391007172</v>
      </c>
      <c r="L59" s="118">
        <f t="shared" si="28"/>
        <v>2.5377398674442961</v>
      </c>
      <c r="M59" s="119">
        <f t="shared" si="36"/>
        <v>317.56611813352652</v>
      </c>
      <c r="N59" s="118">
        <f t="shared" si="38"/>
        <v>395.96772834604303</v>
      </c>
      <c r="O59" s="118">
        <f t="shared" si="39"/>
        <v>15.226439204665777</v>
      </c>
      <c r="P59" s="120"/>
      <c r="Q59" s="120">
        <f>IF(P59="Bueno",G59-#REF!,G59)</f>
        <v>6</v>
      </c>
      <c r="R59" s="44"/>
    </row>
    <row r="60" spans="1:18" x14ac:dyDescent="0.25">
      <c r="B60" s="53" t="s">
        <v>123</v>
      </c>
      <c r="C60" s="53"/>
      <c r="D60" s="53"/>
      <c r="E60" s="54"/>
      <c r="F60" s="54"/>
      <c r="G60" s="55"/>
      <c r="H60" s="158"/>
      <c r="I60" s="171"/>
      <c r="J60" s="159"/>
      <c r="K60" s="121"/>
      <c r="L60" s="121"/>
      <c r="M60" s="121">
        <f>SUM(M45:M59)</f>
        <v>32809.116662023771</v>
      </c>
      <c r="N60" s="121">
        <f>SUM(N45:N59)</f>
        <v>40909.12301997975</v>
      </c>
      <c r="O60" s="121">
        <f>SUM(O45:O59)</f>
        <v>1573.1086904020412</v>
      </c>
      <c r="P60" s="122"/>
      <c r="Q60" s="122"/>
      <c r="R60" s="159"/>
    </row>
    <row r="61" spans="1:18" x14ac:dyDescent="0.25">
      <c r="B61" s="164" t="s">
        <v>301</v>
      </c>
      <c r="C61" s="165"/>
      <c r="D61" s="165"/>
      <c r="E61" s="165"/>
      <c r="F61" s="165"/>
      <c r="G61" s="165"/>
      <c r="H61" s="126"/>
      <c r="I61" s="166"/>
      <c r="J61" s="165"/>
      <c r="K61" s="167"/>
      <c r="L61" s="167"/>
      <c r="M61" s="167"/>
      <c r="N61" s="167"/>
      <c r="O61" s="167"/>
      <c r="P61" s="168"/>
      <c r="Q61" s="168"/>
      <c r="R61" s="213"/>
    </row>
    <row r="62" spans="1:18" ht="48" x14ac:dyDescent="0.25">
      <c r="A62" s="50"/>
      <c r="B62" s="50" t="s">
        <v>250</v>
      </c>
      <c r="C62" s="50"/>
      <c r="D62" s="50"/>
      <c r="E62" s="50" t="s">
        <v>239</v>
      </c>
      <c r="F62" s="50" t="s">
        <v>240</v>
      </c>
      <c r="G62" s="50" t="s">
        <v>240</v>
      </c>
      <c r="H62" s="50" t="s">
        <v>117</v>
      </c>
      <c r="I62" s="93" t="s">
        <v>324</v>
      </c>
      <c r="J62" s="50" t="s">
        <v>324</v>
      </c>
      <c r="K62" s="123" t="s">
        <v>100</v>
      </c>
      <c r="L62" s="123" t="s">
        <v>101</v>
      </c>
      <c r="M62" s="123" t="s">
        <v>102</v>
      </c>
      <c r="N62" s="123" t="s">
        <v>103</v>
      </c>
      <c r="O62" s="123" t="s">
        <v>104</v>
      </c>
      <c r="P62" s="123" t="s">
        <v>298</v>
      </c>
      <c r="Q62" s="123" t="s">
        <v>223</v>
      </c>
      <c r="R62" s="50" t="s">
        <v>238</v>
      </c>
    </row>
    <row r="63" spans="1:18" x14ac:dyDescent="0.25">
      <c r="B63" s="42" t="s">
        <v>309</v>
      </c>
      <c r="C63" s="42"/>
      <c r="D63" s="42" t="s">
        <v>250</v>
      </c>
      <c r="E63" s="43">
        <v>1</v>
      </c>
      <c r="F63" s="43">
        <v>3</v>
      </c>
      <c r="G63" s="43">
        <f t="shared" ref="G63" si="40">E63*F63</f>
        <v>3</v>
      </c>
      <c r="H63" s="43"/>
      <c r="I63" s="94">
        <v>400</v>
      </c>
      <c r="J63" s="44"/>
      <c r="K63" s="118">
        <f t="shared" ref="K63" si="41">+J63/$G$5*1000</f>
        <v>0</v>
      </c>
      <c r="L63" s="118">
        <f t="shared" ref="L63:L68" si="42">+(J63*1000)/uforig</f>
        <v>0</v>
      </c>
      <c r="M63" s="119">
        <f t="shared" ref="M63" si="43">(G63*J63)</f>
        <v>0</v>
      </c>
      <c r="N63" s="118">
        <f t="shared" ref="N63" si="44">+K63*G63</f>
        <v>0</v>
      </c>
      <c r="O63" s="118">
        <f t="shared" ref="O63" si="45">+L63*G63</f>
        <v>0</v>
      </c>
      <c r="P63" s="120"/>
      <c r="Q63" s="120">
        <f>IF(P63="Bueno",G63-#REF!,G63)</f>
        <v>3</v>
      </c>
      <c r="R63" s="44"/>
    </row>
    <row r="64" spans="1:18" hidden="1" x14ac:dyDescent="0.25">
      <c r="B64" s="51" t="s">
        <v>84</v>
      </c>
      <c r="C64" s="51"/>
      <c r="D64" s="42" t="s">
        <v>12</v>
      </c>
      <c r="E64" s="52">
        <v>1</v>
      </c>
      <c r="F64" s="52">
        <v>3</v>
      </c>
      <c r="G64" s="43">
        <v>1</v>
      </c>
      <c r="H64" s="43"/>
      <c r="I64" s="94">
        <v>120</v>
      </c>
      <c r="J64" s="44">
        <f t="shared" ref="J64:J68" si="46">I64*factor1</f>
        <v>181.46635321915801</v>
      </c>
      <c r="K64" s="118">
        <f t="shared" ref="K64:K68" si="47">+J64/$G$5*1000</f>
        <v>226.26727334059601</v>
      </c>
      <c r="L64" s="118">
        <f t="shared" si="42"/>
        <v>8.7008224026661587</v>
      </c>
      <c r="M64" s="119">
        <f t="shared" ref="M64:M68" si="48">(G64*J64)</f>
        <v>181.46635321915801</v>
      </c>
      <c r="N64" s="118">
        <f t="shared" ref="N64:N68" si="49">+K64*G64</f>
        <v>226.26727334059601</v>
      </c>
      <c r="O64" s="118">
        <f t="shared" ref="O64:O68" si="50">+L64*G64</f>
        <v>8.7008224026661587</v>
      </c>
      <c r="P64" s="120"/>
      <c r="Q64" s="120">
        <f>IF(P64="Bueno",G64-#REF!,G64)</f>
        <v>1</v>
      </c>
      <c r="R64" s="44"/>
    </row>
    <row r="65" spans="2:18" hidden="1" x14ac:dyDescent="0.25">
      <c r="B65" s="51" t="s">
        <v>55</v>
      </c>
      <c r="C65" s="51"/>
      <c r="D65" s="42" t="s">
        <v>12</v>
      </c>
      <c r="E65" s="52">
        <v>1</v>
      </c>
      <c r="F65" s="52">
        <v>3</v>
      </c>
      <c r="G65" s="43">
        <v>1</v>
      </c>
      <c r="H65" s="43"/>
      <c r="I65" s="94">
        <v>35</v>
      </c>
      <c r="J65" s="44">
        <f t="shared" si="46"/>
        <v>52.927686355587753</v>
      </c>
      <c r="K65" s="118">
        <f t="shared" si="47"/>
        <v>65.994621391007172</v>
      </c>
      <c r="L65" s="118">
        <f t="shared" si="42"/>
        <v>2.5377398674442961</v>
      </c>
      <c r="M65" s="119">
        <f t="shared" si="48"/>
        <v>52.927686355587753</v>
      </c>
      <c r="N65" s="118">
        <f t="shared" si="49"/>
        <v>65.994621391007172</v>
      </c>
      <c r="O65" s="118">
        <f t="shared" si="50"/>
        <v>2.5377398674442961</v>
      </c>
      <c r="P65" s="120"/>
      <c r="Q65" s="120">
        <f>IF(P65="Bueno",G65-#REF!,G65)</f>
        <v>1</v>
      </c>
      <c r="R65" s="44"/>
    </row>
    <row r="66" spans="2:18" hidden="1" x14ac:dyDescent="0.25">
      <c r="B66" s="51" t="s">
        <v>257</v>
      </c>
      <c r="C66" s="51"/>
      <c r="D66" s="51" t="s">
        <v>12</v>
      </c>
      <c r="E66" s="52">
        <v>1</v>
      </c>
      <c r="F66" s="52">
        <v>3</v>
      </c>
      <c r="G66" s="43">
        <v>1</v>
      </c>
      <c r="H66" s="43"/>
      <c r="I66" s="94">
        <v>112</v>
      </c>
      <c r="J66" s="44">
        <f t="shared" si="46"/>
        <v>169.3685963378808</v>
      </c>
      <c r="K66" s="118">
        <f t="shared" si="47"/>
        <v>211.18278845122296</v>
      </c>
      <c r="L66" s="118">
        <f t="shared" si="42"/>
        <v>8.1207675758217466</v>
      </c>
      <c r="M66" s="119">
        <f t="shared" si="48"/>
        <v>169.3685963378808</v>
      </c>
      <c r="N66" s="118">
        <f t="shared" si="49"/>
        <v>211.18278845122296</v>
      </c>
      <c r="O66" s="118">
        <f t="shared" si="50"/>
        <v>8.1207675758217466</v>
      </c>
      <c r="P66" s="120"/>
      <c r="Q66" s="120">
        <f>IF(P66="Bueno",G66-#REF!,G66)</f>
        <v>1</v>
      </c>
      <c r="R66" s="44"/>
    </row>
    <row r="67" spans="2:18" hidden="1" x14ac:dyDescent="0.25">
      <c r="B67" s="51" t="s">
        <v>258</v>
      </c>
      <c r="C67" s="51"/>
      <c r="D67" s="42" t="s">
        <v>12</v>
      </c>
      <c r="E67" s="52">
        <v>1</v>
      </c>
      <c r="F67" s="52">
        <v>3</v>
      </c>
      <c r="G67" s="43">
        <v>1</v>
      </c>
      <c r="H67" s="43"/>
      <c r="I67" s="94">
        <v>4</v>
      </c>
      <c r="J67" s="44">
        <f t="shared" si="46"/>
        <v>6.0488784406386005</v>
      </c>
      <c r="K67" s="118">
        <f t="shared" si="47"/>
        <v>7.5422424446865346</v>
      </c>
      <c r="L67" s="118">
        <f t="shared" si="42"/>
        <v>0.29002741342220528</v>
      </c>
      <c r="M67" s="119">
        <f t="shared" si="48"/>
        <v>6.0488784406386005</v>
      </c>
      <c r="N67" s="118">
        <f t="shared" si="49"/>
        <v>7.5422424446865346</v>
      </c>
      <c r="O67" s="118">
        <f t="shared" si="50"/>
        <v>0.29002741342220528</v>
      </c>
      <c r="P67" s="120"/>
      <c r="Q67" s="120">
        <f>IF(P67="Bueno",G67-#REF!,G67)</f>
        <v>1</v>
      </c>
      <c r="R67" s="44"/>
    </row>
    <row r="68" spans="2:18" hidden="1" x14ac:dyDescent="0.25">
      <c r="B68" s="51" t="s">
        <v>259</v>
      </c>
      <c r="C68" s="51"/>
      <c r="D68" s="42" t="s">
        <v>12</v>
      </c>
      <c r="E68" s="52">
        <v>1</v>
      </c>
      <c r="F68" s="52">
        <v>3</v>
      </c>
      <c r="G68" s="43">
        <v>1</v>
      </c>
      <c r="H68" s="43"/>
      <c r="I68" s="94">
        <v>400</v>
      </c>
      <c r="J68" s="44">
        <f t="shared" si="46"/>
        <v>604.88784406386003</v>
      </c>
      <c r="K68" s="118">
        <f t="shared" si="47"/>
        <v>754.22424446865341</v>
      </c>
      <c r="L68" s="118">
        <f t="shared" si="42"/>
        <v>29.002741342220528</v>
      </c>
      <c r="M68" s="119">
        <f t="shared" si="48"/>
        <v>604.88784406386003</v>
      </c>
      <c r="N68" s="118">
        <f t="shared" si="49"/>
        <v>754.22424446865341</v>
      </c>
      <c r="O68" s="118">
        <f t="shared" si="50"/>
        <v>29.002741342220528</v>
      </c>
      <c r="P68" s="120"/>
      <c r="Q68" s="120">
        <f>IF(P68="Bueno",G68-#REF!,G68)</f>
        <v>1</v>
      </c>
      <c r="R68" s="44"/>
    </row>
    <row r="69" spans="2:18" x14ac:dyDescent="0.25">
      <c r="B69" s="80" t="s">
        <v>302</v>
      </c>
      <c r="C69" s="81"/>
      <c r="D69" s="81"/>
      <c r="E69" s="85"/>
      <c r="F69" s="85"/>
      <c r="G69" s="86"/>
      <c r="H69" s="158"/>
      <c r="I69" s="98"/>
      <c r="J69" s="87"/>
      <c r="K69" s="162"/>
      <c r="L69" s="162"/>
      <c r="M69" s="162"/>
      <c r="N69" s="162"/>
      <c r="O69" s="162"/>
      <c r="P69" s="163"/>
      <c r="Q69" s="163"/>
      <c r="R69" s="88"/>
    </row>
    <row r="70" spans="2:18" x14ac:dyDescent="0.25">
      <c r="B70" s="146" t="s">
        <v>247</v>
      </c>
      <c r="C70" s="147"/>
      <c r="D70" s="147"/>
      <c r="E70" s="147"/>
      <c r="F70" s="147"/>
      <c r="G70" s="147"/>
      <c r="H70" s="161"/>
      <c r="I70" s="169"/>
      <c r="J70" s="147"/>
      <c r="K70" s="170"/>
      <c r="L70" s="170"/>
      <c r="M70" s="170"/>
      <c r="N70" s="170"/>
      <c r="O70" s="170"/>
      <c r="P70" s="149"/>
      <c r="Q70" s="149"/>
      <c r="R70" s="150"/>
    </row>
    <row r="71" spans="2:18" ht="48" x14ac:dyDescent="0.25">
      <c r="B71" s="50" t="s">
        <v>250</v>
      </c>
      <c r="C71" s="50"/>
      <c r="D71" s="50"/>
      <c r="E71" s="50" t="s">
        <v>239</v>
      </c>
      <c r="F71" s="50" t="s">
        <v>240</v>
      </c>
      <c r="G71" s="50" t="s">
        <v>1</v>
      </c>
      <c r="H71" s="50" t="s">
        <v>117</v>
      </c>
      <c r="I71" s="93" t="s">
        <v>324</v>
      </c>
      <c r="J71" s="50" t="s">
        <v>324</v>
      </c>
      <c r="K71" s="123" t="s">
        <v>100</v>
      </c>
      <c r="L71" s="123" t="s">
        <v>101</v>
      </c>
      <c r="M71" s="123" t="s">
        <v>102</v>
      </c>
      <c r="N71" s="123" t="s">
        <v>103</v>
      </c>
      <c r="O71" s="123" t="s">
        <v>104</v>
      </c>
      <c r="P71" s="123" t="s">
        <v>298</v>
      </c>
      <c r="Q71" s="123" t="s">
        <v>223</v>
      </c>
      <c r="R71" s="50" t="s">
        <v>238</v>
      </c>
    </row>
    <row r="72" spans="2:18" x14ac:dyDescent="0.25">
      <c r="B72" s="42" t="s">
        <v>52</v>
      </c>
      <c r="C72" s="42"/>
      <c r="D72" s="42" t="s">
        <v>250</v>
      </c>
      <c r="E72" s="43">
        <v>1</v>
      </c>
      <c r="F72" s="43">
        <v>6</v>
      </c>
      <c r="G72" s="43">
        <v>6</v>
      </c>
      <c r="H72" s="43"/>
      <c r="I72" s="96">
        <v>467</v>
      </c>
      <c r="J72" s="44"/>
      <c r="K72" s="118">
        <f>+J72/$G$5*1000</f>
        <v>0</v>
      </c>
      <c r="L72" s="118">
        <f t="shared" ref="L72:L83" si="51">+(J72*1000)/$G$6</f>
        <v>0</v>
      </c>
      <c r="M72" s="120">
        <f>(G72*J72)</f>
        <v>0</v>
      </c>
      <c r="N72" s="118">
        <f>+K72*G72</f>
        <v>0</v>
      </c>
      <c r="O72" s="118">
        <f>+L72*G72</f>
        <v>0</v>
      </c>
      <c r="P72" s="120"/>
      <c r="Q72" s="120">
        <f>IF(P72="Bueno",G72-#REF!,G72)</f>
        <v>6</v>
      </c>
      <c r="R72" s="44"/>
    </row>
    <row r="73" spans="2:18" x14ac:dyDescent="0.25">
      <c r="B73" s="42" t="s">
        <v>309</v>
      </c>
      <c r="C73" s="42"/>
      <c r="D73" s="42" t="s">
        <v>250</v>
      </c>
      <c r="E73" s="43">
        <v>1</v>
      </c>
      <c r="F73" s="43">
        <v>6</v>
      </c>
      <c r="G73" s="43">
        <v>6</v>
      </c>
      <c r="H73" s="46"/>
      <c r="I73" s="96">
        <v>400</v>
      </c>
      <c r="J73" s="44"/>
      <c r="K73" s="118">
        <f t="shared" ref="K73:K83" si="52">+J73/$G$5*1000</f>
        <v>0</v>
      </c>
      <c r="L73" s="118">
        <f t="shared" si="51"/>
        <v>0</v>
      </c>
      <c r="M73" s="120">
        <f t="shared" ref="M73:M83" si="53">(G73*J73)</f>
        <v>0</v>
      </c>
      <c r="N73" s="118">
        <f t="shared" ref="N73:N83" si="54">+K73*G73</f>
        <v>0</v>
      </c>
      <c r="O73" s="118">
        <f t="shared" ref="O73:O83" si="55">+L73*G73</f>
        <v>0</v>
      </c>
      <c r="P73" s="120"/>
      <c r="Q73" s="120">
        <f>IF(P73="Bueno",G73-#REF!,G73)</f>
        <v>6</v>
      </c>
      <c r="R73" s="44"/>
    </row>
    <row r="74" spans="2:18" hidden="1" x14ac:dyDescent="0.25">
      <c r="B74" s="42" t="s">
        <v>84</v>
      </c>
      <c r="C74" s="42"/>
      <c r="D74" s="42" t="s">
        <v>12</v>
      </c>
      <c r="E74" s="43">
        <v>1</v>
      </c>
      <c r="F74" s="43">
        <v>6</v>
      </c>
      <c r="G74" s="43">
        <v>6</v>
      </c>
      <c r="H74" s="46"/>
      <c r="I74" s="96">
        <v>83</v>
      </c>
      <c r="J74" s="44">
        <f t="shared" ref="J74:J79" si="56">I74*factor1</f>
        <v>125.51422764325096</v>
      </c>
      <c r="K74" s="118">
        <f t="shared" si="52"/>
        <v>156.50153072724561</v>
      </c>
      <c r="L74" s="118">
        <f t="shared" si="51"/>
        <v>3.9796262315864372</v>
      </c>
      <c r="M74" s="120">
        <f t="shared" si="53"/>
        <v>753.08536585950583</v>
      </c>
      <c r="N74" s="118">
        <f t="shared" si="54"/>
        <v>939.00918436347365</v>
      </c>
      <c r="O74" s="118">
        <f t="shared" si="55"/>
        <v>23.877757389518624</v>
      </c>
      <c r="P74" s="120"/>
      <c r="Q74" s="120">
        <f>IF(P74="Bueno",G74-#REF!,G74)</f>
        <v>6</v>
      </c>
      <c r="R74" s="44"/>
    </row>
    <row r="75" spans="2:18" hidden="1" x14ac:dyDescent="0.25">
      <c r="B75" s="42" t="s">
        <v>55</v>
      </c>
      <c r="C75" s="42"/>
      <c r="D75" s="42" t="s">
        <v>12</v>
      </c>
      <c r="E75" s="43">
        <v>1</v>
      </c>
      <c r="F75" s="43">
        <v>6</v>
      </c>
      <c r="G75" s="43">
        <v>6</v>
      </c>
      <c r="H75" s="43"/>
      <c r="I75" s="96">
        <v>35</v>
      </c>
      <c r="J75" s="44">
        <f t="shared" si="56"/>
        <v>52.927686355587753</v>
      </c>
      <c r="K75" s="118">
        <f t="shared" si="52"/>
        <v>65.994621391007172</v>
      </c>
      <c r="L75" s="118">
        <f t="shared" si="51"/>
        <v>1.6781556398256059</v>
      </c>
      <c r="M75" s="120">
        <f t="shared" si="53"/>
        <v>317.56611813352652</v>
      </c>
      <c r="N75" s="118">
        <f t="shared" si="54"/>
        <v>395.96772834604303</v>
      </c>
      <c r="O75" s="118">
        <f t="shared" si="55"/>
        <v>10.068933838953635</v>
      </c>
      <c r="P75" s="120"/>
      <c r="Q75" s="120">
        <f>IF(P75="Bueno",G75-#REF!,G75)</f>
        <v>6</v>
      </c>
      <c r="R75" s="44"/>
    </row>
    <row r="76" spans="2:18" ht="17.25" hidden="1" customHeight="1" x14ac:dyDescent="0.25">
      <c r="B76" s="45" t="s">
        <v>329</v>
      </c>
      <c r="C76" s="45"/>
      <c r="D76" s="42" t="s">
        <v>12</v>
      </c>
      <c r="E76" s="46">
        <v>40</v>
      </c>
      <c r="F76" s="46">
        <v>6</v>
      </c>
      <c r="G76" s="43">
        <v>240</v>
      </c>
      <c r="H76" s="43"/>
      <c r="I76" s="96">
        <v>45</v>
      </c>
      <c r="J76" s="44">
        <f t="shared" si="56"/>
        <v>68.049882457184253</v>
      </c>
      <c r="K76" s="118">
        <f t="shared" si="52"/>
        <v>84.850227502723499</v>
      </c>
      <c r="L76" s="118">
        <f t="shared" si="51"/>
        <v>2.1576286797757791</v>
      </c>
      <c r="M76" s="120">
        <f t="shared" si="53"/>
        <v>16331.971789724221</v>
      </c>
      <c r="N76" s="118">
        <f t="shared" si="54"/>
        <v>20364.054600653639</v>
      </c>
      <c r="O76" s="118">
        <f t="shared" si="55"/>
        <v>517.83088314618703</v>
      </c>
      <c r="P76" s="120"/>
      <c r="Q76" s="120">
        <f>IF(P76="Bueno",G76-#REF!,G76)</f>
        <v>240</v>
      </c>
      <c r="R76" s="44"/>
    </row>
    <row r="77" spans="2:18" ht="17.25" hidden="1" customHeight="1" x14ac:dyDescent="0.25">
      <c r="B77" s="42" t="s">
        <v>328</v>
      </c>
      <c r="C77" s="42"/>
      <c r="D77" s="42" t="s">
        <v>12</v>
      </c>
      <c r="E77" s="43">
        <v>1</v>
      </c>
      <c r="F77" s="43">
        <v>6</v>
      </c>
      <c r="G77" s="43">
        <v>6</v>
      </c>
      <c r="H77" s="94"/>
      <c r="I77" s="96">
        <v>890</v>
      </c>
      <c r="J77" s="44">
        <f t="shared" si="56"/>
        <v>1345.8754530420886</v>
      </c>
      <c r="K77" s="118">
        <f t="shared" si="52"/>
        <v>1678.1489439427537</v>
      </c>
      <c r="L77" s="118">
        <f t="shared" si="51"/>
        <v>42.673100555565405</v>
      </c>
      <c r="M77" s="120">
        <f t="shared" si="53"/>
        <v>8075.2527182525318</v>
      </c>
      <c r="N77" s="118">
        <f t="shared" si="54"/>
        <v>10068.893663656523</v>
      </c>
      <c r="O77" s="118">
        <f t="shared" si="55"/>
        <v>256.03860333339242</v>
      </c>
      <c r="P77" s="120"/>
      <c r="Q77" s="120">
        <f>IF(P77="Bueno",G77-#REF!,G77)</f>
        <v>6</v>
      </c>
      <c r="R77" s="44"/>
    </row>
    <row r="78" spans="2:18" hidden="1" x14ac:dyDescent="0.25">
      <c r="B78" s="42" t="s">
        <v>124</v>
      </c>
      <c r="C78" s="42"/>
      <c r="D78" s="42" t="s">
        <v>12</v>
      </c>
      <c r="E78" s="43">
        <v>24</v>
      </c>
      <c r="F78" s="43">
        <v>6</v>
      </c>
      <c r="G78" s="43">
        <v>144</v>
      </c>
      <c r="H78" s="43"/>
      <c r="I78" s="96">
        <v>180</v>
      </c>
      <c r="J78" s="44">
        <f t="shared" si="56"/>
        <v>272.19952982873701</v>
      </c>
      <c r="K78" s="118">
        <f t="shared" si="52"/>
        <v>339.40091001089399</v>
      </c>
      <c r="L78" s="118">
        <f t="shared" si="51"/>
        <v>8.6305147191031164</v>
      </c>
      <c r="M78" s="120">
        <f t="shared" si="53"/>
        <v>39196.73229533813</v>
      </c>
      <c r="N78" s="118">
        <f t="shared" si="54"/>
        <v>48873.731041568739</v>
      </c>
      <c r="O78" s="118">
        <f t="shared" si="55"/>
        <v>1242.7941195508488</v>
      </c>
      <c r="P78" s="120"/>
      <c r="Q78" s="120">
        <f>IF(P78="Bueno",G78-#REF!,G78)</f>
        <v>144</v>
      </c>
      <c r="R78" s="44"/>
    </row>
    <row r="79" spans="2:18" hidden="1" x14ac:dyDescent="0.25">
      <c r="B79" s="42" t="s">
        <v>81</v>
      </c>
      <c r="C79" s="42"/>
      <c r="D79" s="42" t="s">
        <v>12</v>
      </c>
      <c r="E79" s="43">
        <v>12</v>
      </c>
      <c r="F79" s="43">
        <v>6</v>
      </c>
      <c r="G79" s="43">
        <v>72</v>
      </c>
      <c r="H79" s="43"/>
      <c r="I79" s="96">
        <v>1500</v>
      </c>
      <c r="J79" s="44">
        <f t="shared" si="56"/>
        <v>2268.3294152394751</v>
      </c>
      <c r="K79" s="118">
        <f t="shared" si="52"/>
        <v>2828.34091675745</v>
      </c>
      <c r="L79" s="118">
        <f t="shared" si="51"/>
        <v>71.920955992525975</v>
      </c>
      <c r="M79" s="120">
        <f t="shared" si="53"/>
        <v>163319.7178972422</v>
      </c>
      <c r="N79" s="118">
        <f t="shared" si="54"/>
        <v>203640.5460065364</v>
      </c>
      <c r="O79" s="118">
        <f t="shared" si="55"/>
        <v>5178.3088314618699</v>
      </c>
      <c r="P79" s="120"/>
      <c r="Q79" s="120">
        <f>IF(P79="Bueno",G79-#REF!,G79)</f>
        <v>72</v>
      </c>
      <c r="R79" s="44"/>
    </row>
    <row r="80" spans="2:18" hidden="1" x14ac:dyDescent="0.25">
      <c r="B80" s="42" t="s">
        <v>330</v>
      </c>
      <c r="C80" s="42"/>
      <c r="D80" s="42" t="s">
        <v>12</v>
      </c>
      <c r="E80" s="43">
        <v>30</v>
      </c>
      <c r="F80" s="43">
        <v>6</v>
      </c>
      <c r="G80" s="43">
        <v>180</v>
      </c>
      <c r="H80" s="43"/>
      <c r="I80" s="96">
        <v>10</v>
      </c>
      <c r="J80" s="44"/>
      <c r="K80" s="118">
        <f t="shared" si="52"/>
        <v>0</v>
      </c>
      <c r="L80" s="118">
        <f t="shared" si="51"/>
        <v>0</v>
      </c>
      <c r="M80" s="120">
        <f t="shared" si="53"/>
        <v>0</v>
      </c>
      <c r="N80" s="118">
        <f t="shared" si="54"/>
        <v>0</v>
      </c>
      <c r="O80" s="118">
        <f t="shared" si="55"/>
        <v>0</v>
      </c>
      <c r="P80" s="120"/>
      <c r="Q80" s="120">
        <f>IF(P80="Bueno",G80-#REF!,G80)</f>
        <v>180</v>
      </c>
      <c r="R80" s="44"/>
    </row>
    <row r="81" spans="2:18" ht="24" customHeight="1" x14ac:dyDescent="0.25">
      <c r="B81" s="42" t="s">
        <v>125</v>
      </c>
      <c r="C81" s="42"/>
      <c r="D81" s="42" t="s">
        <v>250</v>
      </c>
      <c r="E81" s="43">
        <v>1</v>
      </c>
      <c r="F81" s="43">
        <v>6</v>
      </c>
      <c r="G81" s="43">
        <v>6</v>
      </c>
      <c r="H81" s="46" t="s">
        <v>126</v>
      </c>
      <c r="I81" s="96">
        <v>6500</v>
      </c>
      <c r="J81" s="44"/>
      <c r="K81" s="118">
        <f t="shared" si="52"/>
        <v>0</v>
      </c>
      <c r="L81" s="118">
        <f t="shared" si="51"/>
        <v>0</v>
      </c>
      <c r="M81" s="120">
        <f t="shared" si="53"/>
        <v>0</v>
      </c>
      <c r="N81" s="118">
        <f t="shared" si="54"/>
        <v>0</v>
      </c>
      <c r="O81" s="118">
        <f t="shared" si="55"/>
        <v>0</v>
      </c>
      <c r="P81" s="120"/>
      <c r="Q81" s="120">
        <f>IF(P81="Bueno",G81-#REF!,G81)</f>
        <v>6</v>
      </c>
      <c r="R81" s="44"/>
    </row>
    <row r="82" spans="2:18" ht="19.5" hidden="1" customHeight="1" x14ac:dyDescent="0.25">
      <c r="B82" s="42" t="s">
        <v>50</v>
      </c>
      <c r="C82" s="42"/>
      <c r="D82" s="42" t="s">
        <v>12</v>
      </c>
      <c r="E82" s="43">
        <v>1</v>
      </c>
      <c r="F82" s="43">
        <v>6</v>
      </c>
      <c r="G82" s="43">
        <v>6</v>
      </c>
      <c r="H82" s="46" t="s">
        <v>127</v>
      </c>
      <c r="I82" s="96">
        <v>50</v>
      </c>
      <c r="J82" s="44">
        <f>I82*factor1</f>
        <v>75.610980507982504</v>
      </c>
      <c r="K82" s="118">
        <f t="shared" si="52"/>
        <v>94.278030558581676</v>
      </c>
      <c r="L82" s="118">
        <f t="shared" si="51"/>
        <v>2.3973651997508654</v>
      </c>
      <c r="M82" s="120">
        <f t="shared" si="53"/>
        <v>453.66588304789502</v>
      </c>
      <c r="N82" s="118">
        <f t="shared" si="54"/>
        <v>565.66818335149003</v>
      </c>
      <c r="O82" s="118">
        <f t="shared" si="55"/>
        <v>14.384191198505192</v>
      </c>
      <c r="P82" s="120"/>
      <c r="Q82" s="120">
        <f>IF(P82="Bueno",G82-#REF!,G82)</f>
        <v>6</v>
      </c>
      <c r="R82" s="44"/>
    </row>
    <row r="83" spans="2:18" hidden="1" x14ac:dyDescent="0.25">
      <c r="B83" s="42" t="s">
        <v>254</v>
      </c>
      <c r="C83" s="42"/>
      <c r="D83" s="42" t="s">
        <v>12</v>
      </c>
      <c r="E83" s="43">
        <v>1</v>
      </c>
      <c r="F83" s="43">
        <v>6</v>
      </c>
      <c r="G83" s="43">
        <f t="shared" ref="G83" si="57">E83*F83</f>
        <v>6</v>
      </c>
      <c r="H83" s="43"/>
      <c r="I83" s="94">
        <v>42</v>
      </c>
      <c r="J83" s="44">
        <f>I83*factor1</f>
        <v>63.513223626705305</v>
      </c>
      <c r="K83" s="118">
        <f t="shared" si="52"/>
        <v>79.193545669208603</v>
      </c>
      <c r="L83" s="118">
        <f t="shared" si="51"/>
        <v>2.0137867677907271</v>
      </c>
      <c r="M83" s="120">
        <f t="shared" si="53"/>
        <v>381.07934176023184</v>
      </c>
      <c r="N83" s="118">
        <f t="shared" si="54"/>
        <v>475.16127401525159</v>
      </c>
      <c r="O83" s="118">
        <f t="shared" si="55"/>
        <v>12.082720606744363</v>
      </c>
      <c r="P83" s="120"/>
      <c r="Q83" s="120">
        <f>IF(P83="Bueno",G83-#REF!,G83)</f>
        <v>6</v>
      </c>
      <c r="R83" s="44"/>
    </row>
    <row r="84" spans="2:18" x14ac:dyDescent="0.25">
      <c r="B84" s="53" t="s">
        <v>128</v>
      </c>
      <c r="C84" s="53"/>
      <c r="D84" s="53"/>
      <c r="E84" s="54"/>
      <c r="F84" s="54"/>
      <c r="G84" s="55"/>
      <c r="H84" s="158"/>
      <c r="I84" s="171"/>
      <c r="J84" s="159"/>
      <c r="K84" s="121"/>
      <c r="L84" s="121"/>
      <c r="M84" s="121">
        <f>SUM(M72:M83)</f>
        <v>228829.07140935824</v>
      </c>
      <c r="N84" s="121">
        <f>SUM(N72:N83)</f>
        <v>285323.03168249159</v>
      </c>
      <c r="O84" s="121">
        <f>SUM(O72:O83)</f>
        <v>7255.3860405260202</v>
      </c>
      <c r="P84" s="122"/>
      <c r="Q84" s="122"/>
      <c r="R84" s="159"/>
    </row>
    <row r="85" spans="2:18" x14ac:dyDescent="0.25">
      <c r="B85" s="146" t="s">
        <v>129</v>
      </c>
      <c r="C85" s="147"/>
      <c r="D85" s="147"/>
      <c r="E85" s="147"/>
      <c r="F85" s="147"/>
      <c r="G85" s="147"/>
      <c r="H85" s="126"/>
      <c r="I85" s="169"/>
      <c r="J85" s="147"/>
      <c r="K85" s="170"/>
      <c r="L85" s="170"/>
      <c r="M85" s="170"/>
      <c r="N85" s="170"/>
      <c r="O85" s="170"/>
      <c r="P85" s="149"/>
      <c r="Q85" s="149"/>
      <c r="R85" s="150"/>
    </row>
    <row r="86" spans="2:18" ht="23.25" customHeight="1" x14ac:dyDescent="0.25">
      <c r="B86" s="50" t="s">
        <v>250</v>
      </c>
      <c r="C86" s="50"/>
      <c r="D86" s="50"/>
      <c r="E86" s="50" t="s">
        <v>239</v>
      </c>
      <c r="F86" s="50" t="s">
        <v>240</v>
      </c>
      <c r="G86" s="50" t="s">
        <v>1</v>
      </c>
      <c r="H86" s="50" t="s">
        <v>117</v>
      </c>
      <c r="I86" s="93" t="s">
        <v>324</v>
      </c>
      <c r="J86" s="50" t="s">
        <v>324</v>
      </c>
      <c r="K86" s="123" t="s">
        <v>100</v>
      </c>
      <c r="L86" s="123" t="s">
        <v>101</v>
      </c>
      <c r="M86" s="123" t="s">
        <v>102</v>
      </c>
      <c r="N86" s="123" t="s">
        <v>103</v>
      </c>
      <c r="O86" s="123" t="s">
        <v>104</v>
      </c>
      <c r="P86" s="123" t="s">
        <v>298</v>
      </c>
      <c r="Q86" s="123" t="s">
        <v>223</v>
      </c>
      <c r="R86" s="50" t="s">
        <v>238</v>
      </c>
    </row>
    <row r="87" spans="2:18" ht="15" customHeight="1" x14ac:dyDescent="0.25">
      <c r="B87" s="42" t="s">
        <v>309</v>
      </c>
      <c r="C87" s="42"/>
      <c r="D87" s="42" t="s">
        <v>250</v>
      </c>
      <c r="E87" s="43">
        <v>3</v>
      </c>
      <c r="F87" s="43">
        <v>3</v>
      </c>
      <c r="G87" s="43">
        <v>9</v>
      </c>
      <c r="H87" s="50"/>
      <c r="I87" s="96">
        <v>400</v>
      </c>
      <c r="J87" s="44"/>
      <c r="K87" s="118">
        <f>+J87/$G$5*1000</f>
        <v>0</v>
      </c>
      <c r="L87" s="118">
        <f>+(J87*1000)/$G$6</f>
        <v>0</v>
      </c>
      <c r="M87" s="120">
        <f>(G87*J87)</f>
        <v>0</v>
      </c>
      <c r="N87" s="118">
        <f>+K87*G87</f>
        <v>0</v>
      </c>
      <c r="O87" s="118">
        <f>+L87*G87</f>
        <v>0</v>
      </c>
      <c r="P87" s="120"/>
      <c r="Q87" s="120">
        <f>IF(P87="Bueno",G87-#REF!,G87)</f>
        <v>9</v>
      </c>
      <c r="R87" s="44"/>
    </row>
    <row r="88" spans="2:18" ht="15" customHeight="1" x14ac:dyDescent="0.25">
      <c r="B88" s="42" t="s">
        <v>331</v>
      </c>
      <c r="C88" s="42"/>
      <c r="D88" s="42" t="s">
        <v>250</v>
      </c>
      <c r="E88" s="43">
        <v>1</v>
      </c>
      <c r="F88" s="43">
        <v>3</v>
      </c>
      <c r="G88" s="43">
        <v>3</v>
      </c>
      <c r="H88" s="50"/>
      <c r="I88" s="96">
        <v>200</v>
      </c>
      <c r="J88" s="44"/>
      <c r="K88" s="118">
        <f t="shared" ref="K88:K90" si="58">+J88/$G$5*1000</f>
        <v>0</v>
      </c>
      <c r="L88" s="118">
        <f>+(J88*1000)/$G$6</f>
        <v>0</v>
      </c>
      <c r="M88" s="120">
        <f t="shared" ref="M88:M90" si="59">(G88*J88)</f>
        <v>0</v>
      </c>
      <c r="N88" s="118">
        <f t="shared" ref="N88:N90" si="60">+K88*G88</f>
        <v>0</v>
      </c>
      <c r="O88" s="118">
        <f t="shared" ref="O88:O90" si="61">+L88*G88</f>
        <v>0</v>
      </c>
      <c r="P88" s="120"/>
      <c r="Q88" s="120">
        <f>IF(P88="Bueno",G88-#REF!,G88)</f>
        <v>3</v>
      </c>
      <c r="R88" s="44"/>
    </row>
    <row r="89" spans="2:18" ht="15" hidden="1" customHeight="1" x14ac:dyDescent="0.25">
      <c r="B89" s="42" t="s">
        <v>258</v>
      </c>
      <c r="C89" s="42"/>
      <c r="D89" s="42" t="s">
        <v>12</v>
      </c>
      <c r="E89" s="43">
        <v>1</v>
      </c>
      <c r="F89" s="43">
        <v>3</v>
      </c>
      <c r="G89" s="43">
        <v>3</v>
      </c>
      <c r="H89" s="50"/>
      <c r="I89" s="96">
        <v>8</v>
      </c>
      <c r="J89" s="44">
        <f t="shared" ref="J89:J90" si="62">I89*factor1</f>
        <v>12.097756881277201</v>
      </c>
      <c r="K89" s="118">
        <f t="shared" si="58"/>
        <v>15.084484889373069</v>
      </c>
      <c r="L89" s="118">
        <f>+(J89*1000)/$G$6</f>
        <v>0.38357843196013852</v>
      </c>
      <c r="M89" s="120">
        <f t="shared" si="59"/>
        <v>36.293270643831605</v>
      </c>
      <c r="N89" s="118">
        <f t="shared" si="60"/>
        <v>45.253454668119204</v>
      </c>
      <c r="O89" s="118">
        <f t="shared" si="61"/>
        <v>1.1507352958804156</v>
      </c>
      <c r="P89" s="120"/>
      <c r="Q89" s="120">
        <f>IF(P89="Bueno",G89-#REF!,G89)</f>
        <v>3</v>
      </c>
      <c r="R89" s="44"/>
    </row>
    <row r="90" spans="2:18" ht="15" hidden="1" customHeight="1" x14ac:dyDescent="0.25">
      <c r="B90" s="42" t="s">
        <v>84</v>
      </c>
      <c r="C90" s="42"/>
      <c r="D90" s="42" t="s">
        <v>12</v>
      </c>
      <c r="E90" s="43">
        <v>3</v>
      </c>
      <c r="F90" s="43">
        <v>3</v>
      </c>
      <c r="G90" s="43">
        <v>9</v>
      </c>
      <c r="H90" s="50"/>
      <c r="I90" s="96">
        <v>83</v>
      </c>
      <c r="J90" s="44">
        <f t="shared" si="62"/>
        <v>125.51422764325096</v>
      </c>
      <c r="K90" s="118">
        <f t="shared" si="58"/>
        <v>156.50153072724561</v>
      </c>
      <c r="L90" s="118">
        <f>+(J90*1000)/$G$6</f>
        <v>3.9796262315864372</v>
      </c>
      <c r="M90" s="120">
        <f t="shared" si="59"/>
        <v>1129.6280487892586</v>
      </c>
      <c r="N90" s="118">
        <f t="shared" si="60"/>
        <v>1408.5137765452105</v>
      </c>
      <c r="O90" s="118">
        <f t="shared" si="61"/>
        <v>35.816636084277938</v>
      </c>
      <c r="P90" s="120"/>
      <c r="Q90" s="120">
        <f>IF(P90="Bueno",G90-#REF!,G90)</f>
        <v>9</v>
      </c>
      <c r="R90" s="44"/>
    </row>
    <row r="91" spans="2:18" x14ac:dyDescent="0.25">
      <c r="B91" s="53" t="s">
        <v>130</v>
      </c>
      <c r="C91" s="53"/>
      <c r="D91" s="53"/>
      <c r="E91" s="54"/>
      <c r="F91" s="54"/>
      <c r="G91" s="55"/>
      <c r="H91" s="55"/>
      <c r="I91" s="171"/>
      <c r="J91" s="159"/>
      <c r="K91" s="121"/>
      <c r="L91" s="121"/>
      <c r="M91" s="121"/>
      <c r="N91" s="121"/>
      <c r="O91" s="121"/>
      <c r="P91" s="122"/>
      <c r="Q91" s="122"/>
      <c r="R91" s="159"/>
    </row>
    <row r="92" spans="2:18" x14ac:dyDescent="0.25">
      <c r="B92" s="146" t="s">
        <v>131</v>
      </c>
      <c r="C92" s="147"/>
      <c r="D92" s="147"/>
      <c r="E92" s="147"/>
      <c r="F92" s="147"/>
      <c r="G92" s="147"/>
      <c r="H92" s="147"/>
      <c r="I92" s="169"/>
      <c r="J92" s="147"/>
      <c r="K92" s="170"/>
      <c r="L92" s="170"/>
      <c r="M92" s="170"/>
      <c r="N92" s="170"/>
      <c r="O92" s="170"/>
      <c r="P92" s="149"/>
      <c r="Q92" s="149"/>
      <c r="R92" s="150"/>
    </row>
    <row r="93" spans="2:18" ht="48" x14ac:dyDescent="0.25">
      <c r="B93" s="50" t="s">
        <v>250</v>
      </c>
      <c r="C93" s="50"/>
      <c r="D93" s="50"/>
      <c r="E93" s="50" t="s">
        <v>239</v>
      </c>
      <c r="F93" s="50" t="s">
        <v>240</v>
      </c>
      <c r="G93" s="50" t="s">
        <v>1</v>
      </c>
      <c r="H93" s="50" t="s">
        <v>117</v>
      </c>
      <c r="I93" s="93" t="s">
        <v>324</v>
      </c>
      <c r="J93" s="50" t="s">
        <v>324</v>
      </c>
      <c r="K93" s="123" t="s">
        <v>100</v>
      </c>
      <c r="L93" s="123" t="s">
        <v>101</v>
      </c>
      <c r="M93" s="123" t="s">
        <v>102</v>
      </c>
      <c r="N93" s="123" t="s">
        <v>103</v>
      </c>
      <c r="O93" s="123" t="s">
        <v>104</v>
      </c>
      <c r="P93" s="123" t="s">
        <v>298</v>
      </c>
      <c r="Q93" s="123" t="s">
        <v>223</v>
      </c>
      <c r="R93" s="50" t="s">
        <v>238</v>
      </c>
    </row>
    <row r="94" spans="2:18" x14ac:dyDescent="0.25">
      <c r="B94" s="42" t="s">
        <v>132</v>
      </c>
      <c r="C94" s="42"/>
      <c r="D94" s="42" t="s">
        <v>250</v>
      </c>
      <c r="E94" s="43">
        <v>1</v>
      </c>
      <c r="F94" s="43">
        <v>3</v>
      </c>
      <c r="G94" s="43">
        <f>+F94*E94</f>
        <v>3</v>
      </c>
      <c r="H94" s="43"/>
      <c r="I94" s="96">
        <v>430</v>
      </c>
      <c r="J94" s="44"/>
      <c r="K94" s="118">
        <f>+J94/$G$5*1000</f>
        <v>0</v>
      </c>
      <c r="L94" s="118">
        <f>+(J94*1000)/$G$6</f>
        <v>0</v>
      </c>
      <c r="M94" s="120">
        <f>(G94*J94)</f>
        <v>0</v>
      </c>
      <c r="N94" s="118">
        <f>+K94*G94</f>
        <v>0</v>
      </c>
      <c r="O94" s="118">
        <f>+L94*G94</f>
        <v>0</v>
      </c>
      <c r="P94" s="120"/>
      <c r="Q94" s="120">
        <f>IF(P94="Bueno",G94-#REF!,G94)</f>
        <v>3</v>
      </c>
      <c r="R94" s="44"/>
    </row>
    <row r="95" spans="2:18" x14ac:dyDescent="0.25">
      <c r="B95" s="53" t="s">
        <v>133</v>
      </c>
      <c r="C95" s="53"/>
      <c r="D95" s="53"/>
      <c r="E95" s="54"/>
      <c r="F95" s="54"/>
      <c r="G95" s="55"/>
      <c r="H95" s="55"/>
      <c r="I95" s="171"/>
      <c r="J95" s="159"/>
      <c r="K95" s="121"/>
      <c r="L95" s="121"/>
      <c r="M95" s="121">
        <f>SUM(M94:M94)</f>
        <v>0</v>
      </c>
      <c r="N95" s="121">
        <f>SUM(N94:N94)</f>
        <v>0</v>
      </c>
      <c r="O95" s="121">
        <f>SUM(O94:O94)</f>
        <v>0</v>
      </c>
      <c r="P95" s="122"/>
      <c r="Q95" s="122"/>
      <c r="R95" s="159"/>
    </row>
    <row r="96" spans="2:18" x14ac:dyDescent="0.25">
      <c r="B96" s="146" t="s">
        <v>134</v>
      </c>
      <c r="C96" s="147"/>
      <c r="D96" s="147"/>
      <c r="E96" s="147"/>
      <c r="F96" s="147"/>
      <c r="G96" s="147"/>
      <c r="H96" s="147"/>
      <c r="I96" s="169"/>
      <c r="J96" s="147"/>
      <c r="K96" s="170"/>
      <c r="L96" s="170"/>
      <c r="M96" s="170"/>
      <c r="N96" s="170"/>
      <c r="O96" s="170"/>
      <c r="P96" s="149"/>
      <c r="Q96" s="149"/>
      <c r="R96" s="150"/>
    </row>
    <row r="97" spans="2:18" ht="48" x14ac:dyDescent="0.25">
      <c r="B97" s="50" t="s">
        <v>250</v>
      </c>
      <c r="C97" s="50"/>
      <c r="D97" s="50"/>
      <c r="E97" s="50" t="s">
        <v>239</v>
      </c>
      <c r="F97" s="50" t="s">
        <v>240</v>
      </c>
      <c r="G97" s="50" t="s">
        <v>1</v>
      </c>
      <c r="H97" s="50" t="s">
        <v>117</v>
      </c>
      <c r="I97" s="93" t="s">
        <v>324</v>
      </c>
      <c r="J97" s="50" t="s">
        <v>324</v>
      </c>
      <c r="K97" s="123" t="s">
        <v>100</v>
      </c>
      <c r="L97" s="123" t="s">
        <v>101</v>
      </c>
      <c r="M97" s="123" t="s">
        <v>102</v>
      </c>
      <c r="N97" s="123" t="s">
        <v>103</v>
      </c>
      <c r="O97" s="123" t="s">
        <v>104</v>
      </c>
      <c r="P97" s="123" t="s">
        <v>298</v>
      </c>
      <c r="Q97" s="123" t="s">
        <v>223</v>
      </c>
      <c r="R97" s="50" t="s">
        <v>238</v>
      </c>
    </row>
    <row r="98" spans="2:18" hidden="1" x14ac:dyDescent="0.25">
      <c r="B98" s="42" t="s">
        <v>135</v>
      </c>
      <c r="C98" s="42"/>
      <c r="D98" s="42" t="s">
        <v>12</v>
      </c>
      <c r="E98" s="43">
        <v>1</v>
      </c>
      <c r="F98" s="43">
        <v>4</v>
      </c>
      <c r="G98" s="43">
        <v>4</v>
      </c>
      <c r="H98" s="50"/>
      <c r="I98" s="96">
        <v>87</v>
      </c>
      <c r="J98" s="44">
        <f t="shared" ref="J98" si="63">I98*factor1</f>
        <v>131.56310608388955</v>
      </c>
      <c r="K98" s="118">
        <f>+J98/$G$5*1000</f>
        <v>164.04377317193212</v>
      </c>
      <c r="L98" s="118">
        <f>+(J98*1000)/$G$6</f>
        <v>4.1714154475665062</v>
      </c>
      <c r="M98" s="120">
        <f>(G98*J98)</f>
        <v>526.2524243355582</v>
      </c>
      <c r="N98" s="118">
        <f>+K98*G98</f>
        <v>656.17509268772847</v>
      </c>
      <c r="O98" s="118">
        <f>+L98*G98</f>
        <v>16.685661790266025</v>
      </c>
      <c r="P98" s="120"/>
      <c r="Q98" s="120">
        <f>IF(P98="Bueno",G98-#REF!,G98)</f>
        <v>4</v>
      </c>
      <c r="R98" s="44"/>
    </row>
    <row r="99" spans="2:18" hidden="1" x14ac:dyDescent="0.25">
      <c r="B99" s="42" t="s">
        <v>332</v>
      </c>
      <c r="C99" s="42"/>
      <c r="D99" s="42" t="s">
        <v>12</v>
      </c>
      <c r="E99" s="43">
        <v>8</v>
      </c>
      <c r="F99" s="43">
        <v>4</v>
      </c>
      <c r="G99" s="43">
        <v>32</v>
      </c>
      <c r="H99" s="50"/>
      <c r="I99" s="96">
        <v>35</v>
      </c>
      <c r="J99" s="44">
        <f t="shared" ref="J99:J102" si="64">I99*factor1</f>
        <v>52.927686355587753</v>
      </c>
      <c r="K99" s="118">
        <f t="shared" ref="K99:K102" si="65">+J99/$G$5*1000</f>
        <v>65.994621391007172</v>
      </c>
      <c r="L99" s="118">
        <f>+(J99*1000)/$G$6</f>
        <v>1.6781556398256059</v>
      </c>
      <c r="M99" s="120">
        <f t="shared" ref="M99:M102" si="66">(G99*J99)</f>
        <v>1693.6859633788081</v>
      </c>
      <c r="N99" s="118">
        <f t="shared" ref="N99:N102" si="67">+K99*G99</f>
        <v>2111.8278845122295</v>
      </c>
      <c r="O99" s="118">
        <f t="shared" ref="O99:O102" si="68">+L99*G99</f>
        <v>53.700980474419389</v>
      </c>
      <c r="P99" s="120"/>
      <c r="Q99" s="120">
        <f>IF(P99="Bueno",G99-#REF!,G99)</f>
        <v>32</v>
      </c>
      <c r="R99" s="44"/>
    </row>
    <row r="100" spans="2:18" x14ac:dyDescent="0.25">
      <c r="B100" s="42" t="s">
        <v>333</v>
      </c>
      <c r="C100" s="42"/>
      <c r="D100" s="42" t="s">
        <v>250</v>
      </c>
      <c r="E100" s="43">
        <v>1</v>
      </c>
      <c r="F100" s="43">
        <v>4</v>
      </c>
      <c r="G100" s="43">
        <v>4</v>
      </c>
      <c r="H100" s="50"/>
      <c r="I100" s="96">
        <v>550</v>
      </c>
      <c r="J100" s="44"/>
      <c r="K100" s="118">
        <f t="shared" si="65"/>
        <v>0</v>
      </c>
      <c r="L100" s="118">
        <f>+(J100*1000)/$G$6</f>
        <v>0</v>
      </c>
      <c r="M100" s="120">
        <f t="shared" si="66"/>
        <v>0</v>
      </c>
      <c r="N100" s="118">
        <f t="shared" si="67"/>
        <v>0</v>
      </c>
      <c r="O100" s="118">
        <f t="shared" si="68"/>
        <v>0</v>
      </c>
      <c r="P100" s="120"/>
      <c r="Q100" s="120">
        <f>IF(P100="Bueno",G100-#REF!,G100)</f>
        <v>4</v>
      </c>
      <c r="R100" s="44"/>
    </row>
    <row r="101" spans="2:18" hidden="1" x14ac:dyDescent="0.25">
      <c r="B101" s="42" t="s">
        <v>258</v>
      </c>
      <c r="C101" s="42"/>
      <c r="D101" s="42" t="s">
        <v>12</v>
      </c>
      <c r="E101" s="43">
        <v>1</v>
      </c>
      <c r="F101" s="43">
        <v>4</v>
      </c>
      <c r="G101" s="43">
        <v>4</v>
      </c>
      <c r="H101" s="50"/>
      <c r="I101" s="96">
        <v>8</v>
      </c>
      <c r="J101" s="44">
        <f t="shared" si="64"/>
        <v>12.097756881277201</v>
      </c>
      <c r="K101" s="118">
        <f t="shared" si="65"/>
        <v>15.084484889373069</v>
      </c>
      <c r="L101" s="118">
        <f>+(J101*1000)/$G$6</f>
        <v>0.38357843196013852</v>
      </c>
      <c r="M101" s="120">
        <f t="shared" si="66"/>
        <v>48.391027525108804</v>
      </c>
      <c r="N101" s="118">
        <f t="shared" si="67"/>
        <v>60.337939557492277</v>
      </c>
      <c r="O101" s="118">
        <f t="shared" si="68"/>
        <v>1.5343137278405541</v>
      </c>
      <c r="P101" s="120"/>
      <c r="Q101" s="120">
        <f>IF(P101="Bueno",G101-#REF!,G101)</f>
        <v>4</v>
      </c>
      <c r="R101" s="44"/>
    </row>
    <row r="102" spans="2:18" hidden="1" x14ac:dyDescent="0.25">
      <c r="B102" s="42" t="s">
        <v>334</v>
      </c>
      <c r="C102" s="42"/>
      <c r="D102" s="42" t="s">
        <v>12</v>
      </c>
      <c r="E102" s="43">
        <v>1</v>
      </c>
      <c r="F102" s="43">
        <v>4</v>
      </c>
      <c r="G102" s="43">
        <v>4</v>
      </c>
      <c r="H102" s="50"/>
      <c r="I102" s="96">
        <v>85</v>
      </c>
      <c r="J102" s="44">
        <f t="shared" si="64"/>
        <v>128.53866686357026</v>
      </c>
      <c r="K102" s="118">
        <f t="shared" si="65"/>
        <v>160.27265194958883</v>
      </c>
      <c r="L102" s="118">
        <f>+(J102*1000)/$G$6</f>
        <v>4.0755208395764715</v>
      </c>
      <c r="M102" s="120">
        <f t="shared" si="66"/>
        <v>514.15466745428103</v>
      </c>
      <c r="N102" s="118">
        <f t="shared" si="67"/>
        <v>641.09060779835534</v>
      </c>
      <c r="O102" s="118">
        <f t="shared" si="68"/>
        <v>16.302083358305886</v>
      </c>
      <c r="P102" s="120"/>
      <c r="Q102" s="120">
        <f>IF(P102="Bueno",G102-#REF!,G102)</f>
        <v>4</v>
      </c>
      <c r="R102" s="44"/>
    </row>
    <row r="103" spans="2:18" x14ac:dyDescent="0.25">
      <c r="B103" s="53" t="s">
        <v>136</v>
      </c>
      <c r="C103" s="53"/>
      <c r="D103" s="53"/>
      <c r="E103" s="54"/>
      <c r="F103" s="54"/>
      <c r="G103" s="55"/>
      <c r="H103" s="55"/>
      <c r="I103" s="171"/>
      <c r="J103" s="159"/>
      <c r="K103" s="121"/>
      <c r="L103" s="121"/>
      <c r="M103" s="121">
        <f>SUM(M98:M102)</f>
        <v>2782.4840826937561</v>
      </c>
      <c r="N103" s="121">
        <f>SUM(N98:N102)</f>
        <v>3469.4315245558055</v>
      </c>
      <c r="O103" s="121">
        <f>SUM(O98:O102)</f>
        <v>88.22303935083184</v>
      </c>
      <c r="P103" s="122"/>
      <c r="Q103" s="122"/>
      <c r="R103" s="159"/>
    </row>
    <row r="104" spans="2:18" x14ac:dyDescent="0.25">
      <c r="B104" s="82" t="s">
        <v>87</v>
      </c>
      <c r="C104" s="83"/>
      <c r="D104" s="83"/>
      <c r="E104" s="83"/>
      <c r="F104" s="83"/>
      <c r="G104" s="83"/>
      <c r="H104" s="83"/>
      <c r="I104" s="97"/>
      <c r="J104" s="83"/>
      <c r="K104" s="172"/>
      <c r="L104" s="172"/>
      <c r="M104" s="172"/>
      <c r="N104" s="172"/>
      <c r="O104" s="172"/>
      <c r="P104" s="172"/>
      <c r="Q104" s="172"/>
      <c r="R104" s="84"/>
    </row>
    <row r="105" spans="2:18" x14ac:dyDescent="0.25">
      <c r="B105" s="146" t="s">
        <v>137</v>
      </c>
      <c r="C105" s="147"/>
      <c r="D105" s="147"/>
      <c r="E105" s="147"/>
      <c r="F105" s="147"/>
      <c r="G105" s="147"/>
      <c r="H105" s="147"/>
      <c r="I105" s="169"/>
      <c r="J105" s="147"/>
      <c r="K105" s="170"/>
      <c r="L105" s="170"/>
      <c r="M105" s="170"/>
      <c r="N105" s="170"/>
      <c r="O105" s="170"/>
      <c r="P105" s="149"/>
      <c r="Q105" s="149"/>
      <c r="R105" s="150"/>
    </row>
    <row r="106" spans="2:18" ht="48" x14ac:dyDescent="0.25">
      <c r="B106" s="50" t="s">
        <v>250</v>
      </c>
      <c r="C106" s="50"/>
      <c r="D106" s="50"/>
      <c r="E106" s="50" t="s">
        <v>239</v>
      </c>
      <c r="F106" s="50" t="s">
        <v>240</v>
      </c>
      <c r="G106" s="50" t="s">
        <v>1</v>
      </c>
      <c r="H106" s="50" t="s">
        <v>117</v>
      </c>
      <c r="I106" s="93" t="s">
        <v>324</v>
      </c>
      <c r="J106" s="50" t="s">
        <v>324</v>
      </c>
      <c r="K106" s="123" t="s">
        <v>100</v>
      </c>
      <c r="L106" s="123" t="s">
        <v>101</v>
      </c>
      <c r="M106" s="123" t="s">
        <v>102</v>
      </c>
      <c r="N106" s="123" t="s">
        <v>103</v>
      </c>
      <c r="O106" s="123" t="s">
        <v>104</v>
      </c>
      <c r="P106" s="123" t="s">
        <v>298</v>
      </c>
      <c r="Q106" s="123" t="s">
        <v>223</v>
      </c>
      <c r="R106" s="50" t="s">
        <v>238</v>
      </c>
    </row>
    <row r="107" spans="2:18" hidden="1" x14ac:dyDescent="0.25">
      <c r="B107" s="42" t="s">
        <v>105</v>
      </c>
      <c r="C107" s="42"/>
      <c r="D107" s="42" t="s">
        <v>12</v>
      </c>
      <c r="E107" s="43">
        <v>1</v>
      </c>
      <c r="F107" s="43">
        <v>1</v>
      </c>
      <c r="G107" s="43">
        <v>1</v>
      </c>
      <c r="H107" s="43"/>
      <c r="I107" s="96">
        <v>182</v>
      </c>
      <c r="J107" s="44">
        <f t="shared" ref="J107:J118" si="69">I107*factor1</f>
        <v>275.22396904905634</v>
      </c>
      <c r="K107" s="118">
        <f t="shared" ref="K107:K108" si="70">+J107/$G$5*1000</f>
        <v>343.17203123323731</v>
      </c>
      <c r="L107" s="118">
        <f t="shared" ref="L107:L118" si="71">+(J107*1000)/uforig</f>
        <v>13.196247310710342</v>
      </c>
      <c r="M107" s="119">
        <f t="shared" ref="M107:M108" si="72">(G107*J107)</f>
        <v>275.22396904905634</v>
      </c>
      <c r="N107" s="118">
        <f t="shared" ref="N107:N108" si="73">+K107*G107</f>
        <v>343.17203123323731</v>
      </c>
      <c r="O107" s="118">
        <f t="shared" ref="O107:O108" si="74">+L107*G107</f>
        <v>13.196247310710342</v>
      </c>
      <c r="P107" s="120"/>
      <c r="Q107" s="120">
        <f>IF(P107="Bueno",G107-#REF!,G107)</f>
        <v>1</v>
      </c>
      <c r="R107" s="44"/>
    </row>
    <row r="108" spans="2:18" x14ac:dyDescent="0.25">
      <c r="B108" s="42" t="s">
        <v>309</v>
      </c>
      <c r="C108" s="42"/>
      <c r="D108" s="42" t="s">
        <v>250</v>
      </c>
      <c r="E108" s="43">
        <v>1</v>
      </c>
      <c r="F108" s="43">
        <v>1</v>
      </c>
      <c r="G108" s="43">
        <v>1</v>
      </c>
      <c r="H108" s="43" t="s">
        <v>138</v>
      </c>
      <c r="I108" s="96">
        <v>400</v>
      </c>
      <c r="J108" s="44"/>
      <c r="K108" s="118">
        <f t="shared" si="70"/>
        <v>0</v>
      </c>
      <c r="L108" s="118">
        <f t="shared" si="71"/>
        <v>0</v>
      </c>
      <c r="M108" s="119">
        <f t="shared" si="72"/>
        <v>0</v>
      </c>
      <c r="N108" s="118">
        <f t="shared" si="73"/>
        <v>0</v>
      </c>
      <c r="O108" s="118">
        <f t="shared" si="74"/>
        <v>0</v>
      </c>
      <c r="P108" s="120"/>
      <c r="Q108" s="120">
        <f>IF(P108="Bueno",G108-#REF!,G108)</f>
        <v>1</v>
      </c>
      <c r="R108" s="44"/>
    </row>
    <row r="109" spans="2:18" hidden="1" x14ac:dyDescent="0.25">
      <c r="B109" s="42" t="s">
        <v>85</v>
      </c>
      <c r="C109" s="42"/>
      <c r="D109" s="42" t="s">
        <v>12</v>
      </c>
      <c r="E109" s="43">
        <v>1</v>
      </c>
      <c r="F109" s="43">
        <v>1</v>
      </c>
      <c r="G109" s="43">
        <v>1</v>
      </c>
      <c r="H109" s="43"/>
      <c r="I109" s="96">
        <v>150</v>
      </c>
      <c r="J109" s="44">
        <f t="shared" si="69"/>
        <v>226.83294152394751</v>
      </c>
      <c r="K109" s="118">
        <f t="shared" ref="K109:K111" si="75">+J109/$G$5*1000</f>
        <v>282.83409167574501</v>
      </c>
      <c r="L109" s="118">
        <f t="shared" si="71"/>
        <v>10.876028003332699</v>
      </c>
      <c r="M109" s="119">
        <f t="shared" ref="M109:M111" si="76">(G109*J109)</f>
        <v>226.83294152394751</v>
      </c>
      <c r="N109" s="118">
        <f t="shared" ref="N109:N111" si="77">+K109*G109</f>
        <v>282.83409167574501</v>
      </c>
      <c r="O109" s="118">
        <f t="shared" ref="O109:O111" si="78">+L109*G109</f>
        <v>10.876028003332699</v>
      </c>
      <c r="P109" s="120"/>
      <c r="Q109" s="120">
        <f>IF(P109="Bueno",G109-#REF!,G109)</f>
        <v>1</v>
      </c>
      <c r="R109" s="44"/>
    </row>
    <row r="110" spans="2:18" hidden="1" x14ac:dyDescent="0.25">
      <c r="B110" s="42" t="s">
        <v>73</v>
      </c>
      <c r="C110" s="42"/>
      <c r="D110" s="42" t="s">
        <v>12</v>
      </c>
      <c r="E110" s="43">
        <v>1</v>
      </c>
      <c r="F110" s="43">
        <v>1</v>
      </c>
      <c r="G110" s="43">
        <v>1</v>
      </c>
      <c r="H110" s="43"/>
      <c r="I110" s="96">
        <v>38</v>
      </c>
      <c r="J110" s="44">
        <f t="shared" si="69"/>
        <v>57.464345186066701</v>
      </c>
      <c r="K110" s="118">
        <f t="shared" si="75"/>
        <v>71.651303224522067</v>
      </c>
      <c r="L110" s="118">
        <f t="shared" si="71"/>
        <v>2.7552604275109505</v>
      </c>
      <c r="M110" s="119">
        <f t="shared" si="76"/>
        <v>57.464345186066701</v>
      </c>
      <c r="N110" s="118">
        <f t="shared" si="77"/>
        <v>71.651303224522067</v>
      </c>
      <c r="O110" s="118">
        <f t="shared" si="78"/>
        <v>2.7552604275109505</v>
      </c>
      <c r="P110" s="120"/>
      <c r="Q110" s="120">
        <f>IF(P110="Bueno",G110-#REF!,G110)</f>
        <v>1</v>
      </c>
      <c r="R110" s="44"/>
    </row>
    <row r="111" spans="2:18" hidden="1" x14ac:dyDescent="0.25">
      <c r="B111" s="47" t="s">
        <v>139</v>
      </c>
      <c r="C111" s="47"/>
      <c r="D111" s="47" t="s">
        <v>12</v>
      </c>
      <c r="E111" s="43">
        <v>1</v>
      </c>
      <c r="F111" s="43">
        <v>1</v>
      </c>
      <c r="G111" s="43">
        <v>1</v>
      </c>
      <c r="H111" s="43" t="s">
        <v>142</v>
      </c>
      <c r="I111" s="96">
        <v>30</v>
      </c>
      <c r="J111" s="44">
        <f t="shared" si="69"/>
        <v>45.366588304789502</v>
      </c>
      <c r="K111" s="118">
        <f t="shared" si="75"/>
        <v>56.566818335149001</v>
      </c>
      <c r="L111" s="118">
        <f t="shared" si="71"/>
        <v>2.1752056006665397</v>
      </c>
      <c r="M111" s="119">
        <f t="shared" si="76"/>
        <v>45.366588304789502</v>
      </c>
      <c r="N111" s="118">
        <f t="shared" si="77"/>
        <v>56.566818335149001</v>
      </c>
      <c r="O111" s="118">
        <f t="shared" si="78"/>
        <v>2.1752056006665397</v>
      </c>
      <c r="P111" s="120"/>
      <c r="Q111" s="120">
        <f>IF(P111="Bueno",G111-#REF!,G111)</f>
        <v>1</v>
      </c>
      <c r="R111" s="44"/>
    </row>
    <row r="112" spans="2:18" hidden="1" x14ac:dyDescent="0.25">
      <c r="B112" s="42" t="s">
        <v>141</v>
      </c>
      <c r="C112" s="42"/>
      <c r="D112" s="42" t="s">
        <v>12</v>
      </c>
      <c r="E112" s="43">
        <v>2</v>
      </c>
      <c r="F112" s="43">
        <v>1</v>
      </c>
      <c r="G112" s="43">
        <v>2</v>
      </c>
      <c r="H112" s="43"/>
      <c r="I112" s="96">
        <v>186</v>
      </c>
      <c r="J112" s="44">
        <f t="shared" si="69"/>
        <v>281.27284748969493</v>
      </c>
      <c r="K112" s="118">
        <f t="shared" ref="K112:K118" si="79">+J112/$G$5*1000</f>
        <v>350.71427367792387</v>
      </c>
      <c r="L112" s="118">
        <f t="shared" si="71"/>
        <v>13.486274724132548</v>
      </c>
      <c r="M112" s="119">
        <f t="shared" ref="M112:M118" si="80">(G112*J112)</f>
        <v>562.54569497938985</v>
      </c>
      <c r="N112" s="118">
        <f t="shared" ref="N112:N118" si="81">+K112*G112</f>
        <v>701.42854735584774</v>
      </c>
      <c r="O112" s="118">
        <f t="shared" ref="O112:O118" si="82">+L112*G112</f>
        <v>26.972549448265095</v>
      </c>
      <c r="P112" s="120"/>
      <c r="Q112" s="120">
        <f>IF(P112="Bueno",G112-#REF!,G112)</f>
        <v>2</v>
      </c>
      <c r="R112" s="44"/>
    </row>
    <row r="113" spans="2:18" x14ac:dyDescent="0.25">
      <c r="B113" s="42" t="s">
        <v>50</v>
      </c>
      <c r="C113" s="42"/>
      <c r="D113" s="42" t="s">
        <v>250</v>
      </c>
      <c r="E113" s="43">
        <v>1</v>
      </c>
      <c r="F113" s="43">
        <v>1</v>
      </c>
      <c r="G113" s="43">
        <v>1</v>
      </c>
      <c r="H113" s="43"/>
      <c r="I113" s="96">
        <v>92</v>
      </c>
      <c r="J113" s="44"/>
      <c r="K113" s="118">
        <f t="shared" si="79"/>
        <v>0</v>
      </c>
      <c r="L113" s="118">
        <f t="shared" si="71"/>
        <v>0</v>
      </c>
      <c r="M113" s="119">
        <f t="shared" si="80"/>
        <v>0</v>
      </c>
      <c r="N113" s="118">
        <f t="shared" si="81"/>
        <v>0</v>
      </c>
      <c r="O113" s="118">
        <f t="shared" si="82"/>
        <v>0</v>
      </c>
      <c r="P113" s="120"/>
      <c r="Q113" s="120">
        <f>IF(P113="Bueno",G113-#REF!,G113)</f>
        <v>1</v>
      </c>
      <c r="R113" s="44"/>
    </row>
    <row r="114" spans="2:18" x14ac:dyDescent="0.25">
      <c r="B114" s="42" t="s">
        <v>140</v>
      </c>
      <c r="C114" s="42"/>
      <c r="D114" s="42" t="s">
        <v>250</v>
      </c>
      <c r="E114" s="43">
        <v>1</v>
      </c>
      <c r="F114" s="43">
        <v>1</v>
      </c>
      <c r="G114" s="43">
        <v>1</v>
      </c>
      <c r="H114" s="43"/>
      <c r="I114" s="96">
        <v>219</v>
      </c>
      <c r="J114" s="44"/>
      <c r="K114" s="118">
        <f t="shared" si="79"/>
        <v>0</v>
      </c>
      <c r="L114" s="118">
        <f t="shared" si="71"/>
        <v>0</v>
      </c>
      <c r="M114" s="119">
        <f t="shared" si="80"/>
        <v>0</v>
      </c>
      <c r="N114" s="118">
        <f t="shared" si="81"/>
        <v>0</v>
      </c>
      <c r="O114" s="118">
        <f t="shared" si="82"/>
        <v>0</v>
      </c>
      <c r="P114" s="120"/>
      <c r="Q114" s="120">
        <f>IF(P114="Bueno",G114-#REF!,G114)</f>
        <v>1</v>
      </c>
      <c r="R114" s="44"/>
    </row>
    <row r="115" spans="2:18" x14ac:dyDescent="0.25">
      <c r="B115" s="42" t="s">
        <v>143</v>
      </c>
      <c r="C115" s="42"/>
      <c r="D115" s="42" t="s">
        <v>250</v>
      </c>
      <c r="E115" s="43">
        <v>1</v>
      </c>
      <c r="F115" s="43">
        <v>1</v>
      </c>
      <c r="G115" s="43">
        <v>1</v>
      </c>
      <c r="H115" s="43"/>
      <c r="I115" s="96">
        <v>1077</v>
      </c>
      <c r="J115" s="44"/>
      <c r="K115" s="118">
        <f t="shared" si="79"/>
        <v>0</v>
      </c>
      <c r="L115" s="118">
        <f t="shared" si="71"/>
        <v>0</v>
      </c>
      <c r="M115" s="119">
        <f t="shared" si="80"/>
        <v>0</v>
      </c>
      <c r="N115" s="118">
        <f t="shared" si="81"/>
        <v>0</v>
      </c>
      <c r="O115" s="118">
        <f t="shared" si="82"/>
        <v>0</v>
      </c>
      <c r="P115" s="120"/>
      <c r="Q115" s="120">
        <f>IF(P115="Bueno",G115-#REF!,G115)</f>
        <v>1</v>
      </c>
      <c r="R115" s="44"/>
    </row>
    <row r="116" spans="2:18" hidden="1" x14ac:dyDescent="0.25">
      <c r="B116" s="42" t="s">
        <v>84</v>
      </c>
      <c r="C116" s="42"/>
      <c r="D116" s="42" t="s">
        <v>12</v>
      </c>
      <c r="E116" s="43">
        <v>1</v>
      </c>
      <c r="F116" s="43">
        <v>1</v>
      </c>
      <c r="G116" s="43">
        <v>1</v>
      </c>
      <c r="H116" s="43"/>
      <c r="I116" s="96">
        <v>83</v>
      </c>
      <c r="J116" s="44">
        <f t="shared" si="69"/>
        <v>125.51422764325096</v>
      </c>
      <c r="K116" s="118">
        <f t="shared" si="79"/>
        <v>156.50153072724561</v>
      </c>
      <c r="L116" s="118">
        <f t="shared" si="71"/>
        <v>6.01806882851076</v>
      </c>
      <c r="M116" s="119">
        <f t="shared" si="80"/>
        <v>125.51422764325096</v>
      </c>
      <c r="N116" s="118">
        <f t="shared" si="81"/>
        <v>156.50153072724561</v>
      </c>
      <c r="O116" s="118">
        <f t="shared" si="82"/>
        <v>6.01806882851076</v>
      </c>
      <c r="P116" s="120"/>
      <c r="Q116" s="120">
        <f>IF(P116="Bueno",G116-#REF!,G116)</f>
        <v>1</v>
      </c>
      <c r="R116" s="44"/>
    </row>
    <row r="117" spans="2:18" hidden="1" x14ac:dyDescent="0.25">
      <c r="B117" s="42" t="s">
        <v>55</v>
      </c>
      <c r="C117" s="42"/>
      <c r="D117" s="42" t="s">
        <v>12</v>
      </c>
      <c r="E117" s="43">
        <v>5</v>
      </c>
      <c r="F117" s="43">
        <v>1</v>
      </c>
      <c r="G117" s="43">
        <v>5</v>
      </c>
      <c r="H117" s="43"/>
      <c r="I117" s="96">
        <v>35</v>
      </c>
      <c r="J117" s="44"/>
      <c r="K117" s="118">
        <f t="shared" si="79"/>
        <v>0</v>
      </c>
      <c r="L117" s="118">
        <f t="shared" si="71"/>
        <v>0</v>
      </c>
      <c r="M117" s="119">
        <f t="shared" si="80"/>
        <v>0</v>
      </c>
      <c r="N117" s="118">
        <f t="shared" si="81"/>
        <v>0</v>
      </c>
      <c r="O117" s="118">
        <f t="shared" si="82"/>
        <v>0</v>
      </c>
      <c r="P117" s="120"/>
      <c r="Q117" s="120">
        <f>IF(P117="Bueno",G117-#REF!,G117)</f>
        <v>5</v>
      </c>
      <c r="R117" s="44"/>
    </row>
    <row r="118" spans="2:18" hidden="1" x14ac:dyDescent="0.25">
      <c r="B118" s="42" t="s">
        <v>254</v>
      </c>
      <c r="C118" s="42"/>
      <c r="D118" s="42" t="s">
        <v>12</v>
      </c>
      <c r="E118" s="43">
        <v>1</v>
      </c>
      <c r="F118" s="43">
        <v>1</v>
      </c>
      <c r="G118" s="43">
        <f t="shared" ref="G118" si="83">+E118*F118</f>
        <v>1</v>
      </c>
      <c r="H118" s="43"/>
      <c r="I118" s="94">
        <v>42</v>
      </c>
      <c r="J118" s="44">
        <f t="shared" si="69"/>
        <v>63.513223626705305</v>
      </c>
      <c r="K118" s="118">
        <f t="shared" si="79"/>
        <v>79.193545669208603</v>
      </c>
      <c r="L118" s="118">
        <f t="shared" si="71"/>
        <v>3.0452878409331552</v>
      </c>
      <c r="M118" s="119">
        <f t="shared" si="80"/>
        <v>63.513223626705305</v>
      </c>
      <c r="N118" s="118">
        <f t="shared" si="81"/>
        <v>79.193545669208603</v>
      </c>
      <c r="O118" s="118">
        <f t="shared" si="82"/>
        <v>3.0452878409331552</v>
      </c>
      <c r="P118" s="120"/>
      <c r="Q118" s="120">
        <f>IF(P118="Bueno",G118-#REF!,G118)</f>
        <v>1</v>
      </c>
      <c r="R118" s="44"/>
    </row>
    <row r="119" spans="2:18" x14ac:dyDescent="0.25">
      <c r="B119" s="53" t="s">
        <v>144</v>
      </c>
      <c r="C119" s="53"/>
      <c r="D119" s="53"/>
      <c r="E119" s="54"/>
      <c r="F119" s="54"/>
      <c r="G119" s="55"/>
      <c r="H119" s="55"/>
      <c r="I119" s="171"/>
      <c r="J119" s="159"/>
      <c r="K119" s="121"/>
      <c r="L119" s="121"/>
      <c r="M119" s="121">
        <f>SUM(M107:M118)</f>
        <v>1356.4609903132059</v>
      </c>
      <c r="N119" s="121">
        <f>SUM(N107:N118)</f>
        <v>1691.3478682209552</v>
      </c>
      <c r="O119" s="121">
        <f>SUM(O107:O118)</f>
        <v>65.03864745992955</v>
      </c>
      <c r="P119" s="122"/>
      <c r="Q119" s="122"/>
      <c r="R119" s="159"/>
    </row>
    <row r="120" spans="2:18" x14ac:dyDescent="0.25">
      <c r="B120" s="146" t="s">
        <v>145</v>
      </c>
      <c r="C120" s="147"/>
      <c r="D120" s="147"/>
      <c r="E120" s="147"/>
      <c r="F120" s="147"/>
      <c r="G120" s="147"/>
      <c r="H120" s="147"/>
      <c r="I120" s="169"/>
      <c r="J120" s="147"/>
      <c r="K120" s="149"/>
      <c r="L120" s="149"/>
      <c r="M120" s="149"/>
      <c r="N120" s="149"/>
      <c r="O120" s="149"/>
      <c r="P120" s="149"/>
      <c r="Q120" s="149"/>
      <c r="R120" s="150"/>
    </row>
    <row r="121" spans="2:18" ht="48" x14ac:dyDescent="0.25">
      <c r="B121" s="50" t="s">
        <v>250</v>
      </c>
      <c r="C121" s="50"/>
      <c r="D121" s="50"/>
      <c r="E121" s="50" t="s">
        <v>239</v>
      </c>
      <c r="F121" s="50" t="s">
        <v>240</v>
      </c>
      <c r="G121" s="50" t="s">
        <v>1</v>
      </c>
      <c r="H121" s="50" t="s">
        <v>117</v>
      </c>
      <c r="I121" s="93" t="s">
        <v>324</v>
      </c>
      <c r="J121" s="50" t="s">
        <v>324</v>
      </c>
      <c r="K121" s="123" t="s">
        <v>100</v>
      </c>
      <c r="L121" s="123" t="s">
        <v>101</v>
      </c>
      <c r="M121" s="123" t="s">
        <v>102</v>
      </c>
      <c r="N121" s="123" t="s">
        <v>103</v>
      </c>
      <c r="O121" s="123" t="s">
        <v>104</v>
      </c>
      <c r="P121" s="123" t="s">
        <v>298</v>
      </c>
      <c r="Q121" s="123" t="s">
        <v>223</v>
      </c>
      <c r="R121" s="50" t="s">
        <v>238</v>
      </c>
    </row>
    <row r="122" spans="2:18" hidden="1" x14ac:dyDescent="0.25">
      <c r="B122" s="42" t="s">
        <v>105</v>
      </c>
      <c r="C122" s="42"/>
      <c r="D122" s="42" t="s">
        <v>12</v>
      </c>
      <c r="E122" s="43">
        <v>1</v>
      </c>
      <c r="F122" s="43">
        <v>1</v>
      </c>
      <c r="G122" s="43">
        <v>1</v>
      </c>
      <c r="H122" s="43"/>
      <c r="I122" s="96">
        <v>182</v>
      </c>
      <c r="J122" s="44">
        <f t="shared" ref="J122:J132" si="84">I122*factor1</f>
        <v>275.22396904905634</v>
      </c>
      <c r="K122" s="118">
        <f t="shared" ref="K122" si="85">+J122/$G$5*1000</f>
        <v>343.17203123323731</v>
      </c>
      <c r="L122" s="118">
        <f t="shared" ref="L122:L133" si="86">+(J122*1000)/uforig</f>
        <v>13.196247310710342</v>
      </c>
      <c r="M122" s="119">
        <f t="shared" ref="M122" si="87">(G122*J122)</f>
        <v>275.22396904905634</v>
      </c>
      <c r="N122" s="118">
        <f t="shared" ref="N122" si="88">+K122*G122</f>
        <v>343.17203123323731</v>
      </c>
      <c r="O122" s="118">
        <f t="shared" ref="O122" si="89">+L122*G122</f>
        <v>13.196247310710342</v>
      </c>
      <c r="P122" s="120"/>
      <c r="Q122" s="120">
        <f>IF(P122="Bueno",G122-#REF!,G122)</f>
        <v>1</v>
      </c>
      <c r="R122" s="44"/>
    </row>
    <row r="123" spans="2:18" x14ac:dyDescent="0.25">
      <c r="B123" s="42" t="s">
        <v>309</v>
      </c>
      <c r="C123" s="42"/>
      <c r="D123" s="42" t="s">
        <v>250</v>
      </c>
      <c r="E123" s="43">
        <v>1</v>
      </c>
      <c r="F123" s="43">
        <v>1</v>
      </c>
      <c r="G123" s="43">
        <v>1</v>
      </c>
      <c r="H123" s="43"/>
      <c r="I123" s="96">
        <v>400</v>
      </c>
      <c r="J123" s="44"/>
      <c r="K123" s="118">
        <f t="shared" ref="K123:K133" si="90">+J123/$G$5*1000</f>
        <v>0</v>
      </c>
      <c r="L123" s="118">
        <f t="shared" si="86"/>
        <v>0</v>
      </c>
      <c r="M123" s="119">
        <f t="shared" ref="M123:M133" si="91">(G123*J123)</f>
        <v>0</v>
      </c>
      <c r="N123" s="118">
        <f t="shared" ref="N123:N133" si="92">+K123*G123</f>
        <v>0</v>
      </c>
      <c r="O123" s="118">
        <f t="shared" ref="O123:O133" si="93">+L123*G123</f>
        <v>0</v>
      </c>
      <c r="P123" s="120"/>
      <c r="Q123" s="120">
        <f>IF(P123="Bueno",G123-#REF!,G123)</f>
        <v>1</v>
      </c>
      <c r="R123" s="44"/>
    </row>
    <row r="124" spans="2:18" hidden="1" x14ac:dyDescent="0.25">
      <c r="B124" s="42" t="s">
        <v>73</v>
      </c>
      <c r="C124" s="42"/>
      <c r="D124" s="42" t="s">
        <v>12</v>
      </c>
      <c r="E124" s="43">
        <v>1</v>
      </c>
      <c r="F124" s="43">
        <v>1</v>
      </c>
      <c r="G124" s="43">
        <v>1</v>
      </c>
      <c r="H124" s="43"/>
      <c r="I124" s="96">
        <v>38</v>
      </c>
      <c r="J124" s="44">
        <f t="shared" si="84"/>
        <v>57.464345186066701</v>
      </c>
      <c r="K124" s="118">
        <f t="shared" si="90"/>
        <v>71.651303224522067</v>
      </c>
      <c r="L124" s="118">
        <f t="shared" si="86"/>
        <v>2.7552604275109505</v>
      </c>
      <c r="M124" s="119">
        <f t="shared" si="91"/>
        <v>57.464345186066701</v>
      </c>
      <c r="N124" s="118">
        <f t="shared" si="92"/>
        <v>71.651303224522067</v>
      </c>
      <c r="O124" s="118">
        <f t="shared" si="93"/>
        <v>2.7552604275109505</v>
      </c>
      <c r="P124" s="120"/>
      <c r="Q124" s="120">
        <f>IF(P124="Bueno",G124-#REF!,G124)</f>
        <v>1</v>
      </c>
      <c r="R124" s="44"/>
    </row>
    <row r="125" spans="2:18" hidden="1" x14ac:dyDescent="0.25">
      <c r="B125" s="42" t="s">
        <v>146</v>
      </c>
      <c r="C125" s="42"/>
      <c r="D125" s="42" t="s">
        <v>12</v>
      </c>
      <c r="E125" s="43">
        <v>1</v>
      </c>
      <c r="F125" s="43">
        <v>1</v>
      </c>
      <c r="G125" s="43">
        <v>1</v>
      </c>
      <c r="H125" s="43"/>
      <c r="I125" s="96">
        <v>3504</v>
      </c>
      <c r="J125" s="44">
        <f t="shared" si="84"/>
        <v>5298.8175139994137</v>
      </c>
      <c r="K125" s="118">
        <f t="shared" si="90"/>
        <v>6607.0043815454028</v>
      </c>
      <c r="L125" s="118">
        <f t="shared" si="86"/>
        <v>254.06401415785183</v>
      </c>
      <c r="M125" s="119">
        <f t="shared" si="91"/>
        <v>5298.8175139994137</v>
      </c>
      <c r="N125" s="118">
        <f t="shared" si="92"/>
        <v>6607.0043815454028</v>
      </c>
      <c r="O125" s="118">
        <f t="shared" si="93"/>
        <v>254.06401415785183</v>
      </c>
      <c r="P125" s="120"/>
      <c r="Q125" s="120">
        <f>IF(P125="Bueno",G125-#REF!,G125)</f>
        <v>1</v>
      </c>
      <c r="R125" s="44"/>
    </row>
    <row r="126" spans="2:18" x14ac:dyDescent="0.25">
      <c r="B126" s="42" t="s">
        <v>143</v>
      </c>
      <c r="C126" s="42"/>
      <c r="D126" s="42" t="s">
        <v>250</v>
      </c>
      <c r="E126" s="43">
        <v>1</v>
      </c>
      <c r="F126" s="43">
        <v>1</v>
      </c>
      <c r="G126" s="43">
        <v>1</v>
      </c>
      <c r="H126" s="43"/>
      <c r="I126" s="96">
        <v>1077</v>
      </c>
      <c r="J126" s="44"/>
      <c r="K126" s="118">
        <f t="shared" si="90"/>
        <v>0</v>
      </c>
      <c r="L126" s="118">
        <f t="shared" si="86"/>
        <v>0</v>
      </c>
      <c r="M126" s="119">
        <f t="shared" si="91"/>
        <v>0</v>
      </c>
      <c r="N126" s="118">
        <f t="shared" si="92"/>
        <v>0</v>
      </c>
      <c r="O126" s="118">
        <f t="shared" si="93"/>
        <v>0</v>
      </c>
      <c r="P126" s="120"/>
      <c r="Q126" s="120">
        <f>IF(P126="Bueno",G126-#REF!,G126)</f>
        <v>1</v>
      </c>
      <c r="R126" s="44"/>
    </row>
    <row r="127" spans="2:18" x14ac:dyDescent="0.25">
      <c r="B127" s="42" t="s">
        <v>50</v>
      </c>
      <c r="C127" s="42"/>
      <c r="D127" s="42" t="s">
        <v>250</v>
      </c>
      <c r="E127" s="43">
        <v>1</v>
      </c>
      <c r="F127" s="43">
        <v>1</v>
      </c>
      <c r="G127" s="43">
        <v>1</v>
      </c>
      <c r="H127" s="43"/>
      <c r="I127" s="96">
        <v>92</v>
      </c>
      <c r="J127" s="44"/>
      <c r="K127" s="118">
        <f t="shared" si="90"/>
        <v>0</v>
      </c>
      <c r="L127" s="118">
        <f t="shared" si="86"/>
        <v>0</v>
      </c>
      <c r="M127" s="119">
        <f t="shared" si="91"/>
        <v>0</v>
      </c>
      <c r="N127" s="118">
        <f t="shared" si="92"/>
        <v>0</v>
      </c>
      <c r="O127" s="118">
        <f t="shared" si="93"/>
        <v>0</v>
      </c>
      <c r="P127" s="120"/>
      <c r="Q127" s="120">
        <f>IF(P127="Bueno",G127-#REF!,G127)</f>
        <v>1</v>
      </c>
      <c r="R127" s="44"/>
    </row>
    <row r="128" spans="2:18" hidden="1" x14ac:dyDescent="0.25">
      <c r="B128" s="42" t="s">
        <v>84</v>
      </c>
      <c r="C128" s="42"/>
      <c r="D128" s="42" t="s">
        <v>12</v>
      </c>
      <c r="E128" s="43">
        <v>1</v>
      </c>
      <c r="F128" s="43">
        <v>1</v>
      </c>
      <c r="G128" s="43">
        <v>1</v>
      </c>
      <c r="H128" s="43"/>
      <c r="I128" s="96">
        <v>83</v>
      </c>
      <c r="J128" s="44">
        <f t="shared" si="84"/>
        <v>125.51422764325096</v>
      </c>
      <c r="K128" s="118">
        <f t="shared" si="90"/>
        <v>156.50153072724561</v>
      </c>
      <c r="L128" s="118">
        <f t="shared" si="86"/>
        <v>6.01806882851076</v>
      </c>
      <c r="M128" s="119">
        <f t="shared" si="91"/>
        <v>125.51422764325096</v>
      </c>
      <c r="N128" s="118">
        <f t="shared" si="92"/>
        <v>156.50153072724561</v>
      </c>
      <c r="O128" s="118">
        <f t="shared" si="93"/>
        <v>6.01806882851076</v>
      </c>
      <c r="P128" s="120"/>
      <c r="Q128" s="120">
        <f>IF(P128="Bueno",G128-#REF!,G128)</f>
        <v>1</v>
      </c>
      <c r="R128" s="44"/>
    </row>
    <row r="129" spans="2:18" hidden="1" x14ac:dyDescent="0.25">
      <c r="B129" s="42" t="s">
        <v>55</v>
      </c>
      <c r="C129" s="42"/>
      <c r="D129" s="42" t="s">
        <v>12</v>
      </c>
      <c r="E129" s="43">
        <v>2</v>
      </c>
      <c r="F129" s="43">
        <v>1</v>
      </c>
      <c r="G129" s="43">
        <v>2</v>
      </c>
      <c r="H129" s="43"/>
      <c r="I129" s="96">
        <v>35</v>
      </c>
      <c r="J129" s="44">
        <f t="shared" si="84"/>
        <v>52.927686355587753</v>
      </c>
      <c r="K129" s="118">
        <f t="shared" si="90"/>
        <v>65.994621391007172</v>
      </c>
      <c r="L129" s="118">
        <f t="shared" si="86"/>
        <v>2.5377398674442961</v>
      </c>
      <c r="M129" s="119">
        <f t="shared" si="91"/>
        <v>105.85537271117551</v>
      </c>
      <c r="N129" s="118">
        <f t="shared" si="92"/>
        <v>131.98924278201434</v>
      </c>
      <c r="O129" s="118">
        <f t="shared" si="93"/>
        <v>5.0754797348885923</v>
      </c>
      <c r="P129" s="120"/>
      <c r="Q129" s="120">
        <f>IF(P129="Bueno",G129-#REF!,G129)</f>
        <v>2</v>
      </c>
      <c r="R129" s="44"/>
    </row>
    <row r="130" spans="2:18" hidden="1" x14ac:dyDescent="0.25">
      <c r="B130" s="42" t="s">
        <v>85</v>
      </c>
      <c r="C130" s="42"/>
      <c r="D130" s="42" t="s">
        <v>12</v>
      </c>
      <c r="E130" s="43">
        <v>2</v>
      </c>
      <c r="F130" s="43">
        <v>1</v>
      </c>
      <c r="G130" s="43">
        <v>2</v>
      </c>
      <c r="H130" s="43"/>
      <c r="I130" s="96">
        <v>150</v>
      </c>
      <c r="J130" s="44">
        <f t="shared" si="84"/>
        <v>226.83294152394751</v>
      </c>
      <c r="K130" s="118">
        <f t="shared" si="90"/>
        <v>282.83409167574501</v>
      </c>
      <c r="L130" s="118">
        <f t="shared" si="86"/>
        <v>10.876028003332699</v>
      </c>
      <c r="M130" s="119">
        <f t="shared" si="91"/>
        <v>453.66588304789502</v>
      </c>
      <c r="N130" s="118">
        <f t="shared" si="92"/>
        <v>565.66818335149003</v>
      </c>
      <c r="O130" s="118">
        <f t="shared" si="93"/>
        <v>21.752056006665399</v>
      </c>
      <c r="P130" s="120"/>
      <c r="Q130" s="120">
        <f>IF(P130="Bueno",G130-#REF!,G130)</f>
        <v>2</v>
      </c>
      <c r="R130" s="44"/>
    </row>
    <row r="131" spans="2:18" hidden="1" x14ac:dyDescent="0.25">
      <c r="B131" s="42" t="s">
        <v>254</v>
      </c>
      <c r="C131" s="42"/>
      <c r="D131" s="42" t="s">
        <v>12</v>
      </c>
      <c r="E131" s="43">
        <v>1</v>
      </c>
      <c r="F131" s="43">
        <v>1</v>
      </c>
      <c r="G131" s="43">
        <v>1</v>
      </c>
      <c r="H131" s="43"/>
      <c r="I131" s="96">
        <v>42</v>
      </c>
      <c r="J131" s="44">
        <f t="shared" si="84"/>
        <v>63.513223626705305</v>
      </c>
      <c r="K131" s="118">
        <f t="shared" si="90"/>
        <v>79.193545669208603</v>
      </c>
      <c r="L131" s="118">
        <f t="shared" si="86"/>
        <v>3.0452878409331552</v>
      </c>
      <c r="M131" s="119">
        <f t="shared" si="91"/>
        <v>63.513223626705305</v>
      </c>
      <c r="N131" s="118">
        <f t="shared" si="92"/>
        <v>79.193545669208603</v>
      </c>
      <c r="O131" s="118">
        <f t="shared" si="93"/>
        <v>3.0452878409331552</v>
      </c>
      <c r="P131" s="120"/>
      <c r="Q131" s="120">
        <f>IF(P131="Bueno",G131-#REF!,G131)</f>
        <v>1</v>
      </c>
      <c r="R131" s="44"/>
    </row>
    <row r="132" spans="2:18" hidden="1" x14ac:dyDescent="0.25">
      <c r="B132" s="42" t="s">
        <v>146</v>
      </c>
      <c r="C132" s="42"/>
      <c r="D132" s="42" t="s">
        <v>12</v>
      </c>
      <c r="E132" s="43">
        <v>1</v>
      </c>
      <c r="F132" s="43">
        <v>1</v>
      </c>
      <c r="G132" s="43">
        <v>1</v>
      </c>
      <c r="H132" s="43"/>
      <c r="I132" s="96">
        <v>3504</v>
      </c>
      <c r="J132" s="44">
        <f t="shared" si="84"/>
        <v>5298.8175139994137</v>
      </c>
      <c r="K132" s="118">
        <f t="shared" si="90"/>
        <v>6607.0043815454028</v>
      </c>
      <c r="L132" s="118">
        <f t="shared" si="86"/>
        <v>254.06401415785183</v>
      </c>
      <c r="M132" s="119">
        <f t="shared" si="91"/>
        <v>5298.8175139994137</v>
      </c>
      <c r="N132" s="118">
        <f t="shared" si="92"/>
        <v>6607.0043815454028</v>
      </c>
      <c r="O132" s="118">
        <f t="shared" si="93"/>
        <v>254.06401415785183</v>
      </c>
      <c r="P132" s="120"/>
      <c r="Q132" s="120">
        <f>IF(P132="Bueno",G132-#REF!,G132)</f>
        <v>1</v>
      </c>
      <c r="R132" s="44"/>
    </row>
    <row r="133" spans="2:18" x14ac:dyDescent="0.25">
      <c r="B133" s="42" t="s">
        <v>140</v>
      </c>
      <c r="C133" s="42"/>
      <c r="D133" s="42" t="s">
        <v>250</v>
      </c>
      <c r="E133" s="43">
        <v>1</v>
      </c>
      <c r="F133" s="43">
        <v>1</v>
      </c>
      <c r="G133" s="43">
        <v>1</v>
      </c>
      <c r="H133" s="43"/>
      <c r="I133" s="96">
        <v>219</v>
      </c>
      <c r="J133" s="44"/>
      <c r="K133" s="118">
        <f t="shared" si="90"/>
        <v>0</v>
      </c>
      <c r="L133" s="118">
        <f t="shared" si="86"/>
        <v>0</v>
      </c>
      <c r="M133" s="119">
        <f t="shared" si="91"/>
        <v>0</v>
      </c>
      <c r="N133" s="118">
        <f t="shared" si="92"/>
        <v>0</v>
      </c>
      <c r="O133" s="118">
        <f t="shared" si="93"/>
        <v>0</v>
      </c>
      <c r="P133" s="120"/>
      <c r="Q133" s="120">
        <f>IF(P133="Bueno",G133-#REF!,G133)</f>
        <v>1</v>
      </c>
      <c r="R133" s="44"/>
    </row>
    <row r="134" spans="2:18" x14ac:dyDescent="0.25">
      <c r="B134" s="53" t="s">
        <v>147</v>
      </c>
      <c r="C134" s="53"/>
      <c r="D134" s="53"/>
      <c r="E134" s="54"/>
      <c r="F134" s="54"/>
      <c r="G134" s="55"/>
      <c r="H134" s="55"/>
      <c r="I134" s="171"/>
      <c r="J134" s="159"/>
      <c r="K134" s="121"/>
      <c r="L134" s="121"/>
      <c r="M134" s="121">
        <f>SUM(M122:M131)</f>
        <v>6380.0545352635636</v>
      </c>
      <c r="N134" s="121">
        <f>SUM(N122:N131)</f>
        <v>7955.1802185331208</v>
      </c>
      <c r="O134" s="121">
        <f>SUM(O122:O131)</f>
        <v>305.90641430707097</v>
      </c>
      <c r="P134" s="122"/>
      <c r="Q134" s="122"/>
      <c r="R134" s="159"/>
    </row>
    <row r="135" spans="2:18" x14ac:dyDescent="0.25">
      <c r="B135" s="146" t="s">
        <v>303</v>
      </c>
      <c r="C135" s="147"/>
      <c r="D135" s="147"/>
      <c r="E135" s="147"/>
      <c r="F135" s="147"/>
      <c r="G135" s="147"/>
      <c r="H135" s="147"/>
      <c r="I135" s="169"/>
      <c r="J135" s="147"/>
      <c r="K135" s="170"/>
      <c r="L135" s="170"/>
      <c r="M135" s="170"/>
      <c r="N135" s="170"/>
      <c r="O135" s="170"/>
      <c r="P135" s="149"/>
      <c r="Q135" s="149"/>
      <c r="R135" s="150"/>
    </row>
    <row r="136" spans="2:18" ht="48" x14ac:dyDescent="0.25">
      <c r="B136" s="50" t="s">
        <v>250</v>
      </c>
      <c r="C136" s="50"/>
      <c r="D136" s="50"/>
      <c r="E136" s="50" t="s">
        <v>239</v>
      </c>
      <c r="F136" s="50" t="s">
        <v>240</v>
      </c>
      <c r="G136" s="50" t="s">
        <v>1</v>
      </c>
      <c r="H136" s="50" t="s">
        <v>117</v>
      </c>
      <c r="I136" s="93" t="s">
        <v>324</v>
      </c>
      <c r="J136" s="50" t="s">
        <v>324</v>
      </c>
      <c r="K136" s="123" t="s">
        <v>100</v>
      </c>
      <c r="L136" s="123" t="s">
        <v>101</v>
      </c>
      <c r="M136" s="123" t="s">
        <v>102</v>
      </c>
      <c r="N136" s="123" t="s">
        <v>103</v>
      </c>
      <c r="O136" s="123" t="s">
        <v>104</v>
      </c>
      <c r="P136" s="123" t="s">
        <v>298</v>
      </c>
      <c r="Q136" s="123" t="s">
        <v>223</v>
      </c>
      <c r="R136" s="50" t="s">
        <v>238</v>
      </c>
    </row>
    <row r="137" spans="2:18" hidden="1" x14ac:dyDescent="0.25">
      <c r="B137" s="42" t="s">
        <v>105</v>
      </c>
      <c r="C137" s="42"/>
      <c r="D137" s="42" t="s">
        <v>12</v>
      </c>
      <c r="E137" s="43">
        <v>1</v>
      </c>
      <c r="F137" s="43">
        <v>1</v>
      </c>
      <c r="G137" s="43">
        <f>+E137*F137</f>
        <v>1</v>
      </c>
      <c r="H137" s="43"/>
      <c r="I137" s="94">
        <v>190</v>
      </c>
      <c r="J137" s="44">
        <f t="shared" ref="J137:J145" si="94">I137*factor1</f>
        <v>287.32172593033351</v>
      </c>
      <c r="K137" s="118">
        <f t="shared" ref="K137:K145" si="95">+J137/$G$5*1000</f>
        <v>358.25651612261038</v>
      </c>
      <c r="L137" s="118">
        <f t="shared" ref="L137:L145" si="96">+(J137*1000)/$G$6</f>
        <v>9.1099877590532881</v>
      </c>
      <c r="M137" s="119">
        <f t="shared" ref="M137:M145" si="97">(G137*J137)</f>
        <v>287.32172593033351</v>
      </c>
      <c r="N137" s="118">
        <f t="shared" ref="N137:N145" si="98">+K137*G137</f>
        <v>358.25651612261038</v>
      </c>
      <c r="O137" s="118">
        <f t="shared" ref="O137:O145" si="99">+L137*G137</f>
        <v>9.1099877590532881</v>
      </c>
      <c r="P137" s="120"/>
      <c r="Q137" s="120">
        <f>IF(P137="Bueno",G137-#REF!,G137)</f>
        <v>1</v>
      </c>
      <c r="R137" s="44"/>
    </row>
    <row r="138" spans="2:18" x14ac:dyDescent="0.25">
      <c r="B138" s="42" t="s">
        <v>309</v>
      </c>
      <c r="C138" s="42"/>
      <c r="D138" s="42" t="s">
        <v>250</v>
      </c>
      <c r="E138" s="43">
        <v>1</v>
      </c>
      <c r="F138" s="43">
        <v>1</v>
      </c>
      <c r="G138" s="43">
        <v>1</v>
      </c>
      <c r="H138" s="43"/>
      <c r="I138" s="96">
        <v>400</v>
      </c>
      <c r="J138" s="44"/>
      <c r="K138" s="118">
        <f t="shared" si="95"/>
        <v>0</v>
      </c>
      <c r="L138" s="118">
        <f t="shared" si="96"/>
        <v>0</v>
      </c>
      <c r="M138" s="119">
        <f t="shared" si="97"/>
        <v>0</v>
      </c>
      <c r="N138" s="118">
        <f t="shared" si="98"/>
        <v>0</v>
      </c>
      <c r="O138" s="118">
        <f t="shared" si="99"/>
        <v>0</v>
      </c>
      <c r="P138" s="120"/>
      <c r="Q138" s="120">
        <f>IF(P138="Bueno",G138-#REF!,G138)</f>
        <v>1</v>
      </c>
      <c r="R138" s="44"/>
    </row>
    <row r="139" spans="2:18" hidden="1" x14ac:dyDescent="0.25">
      <c r="B139" s="42" t="s">
        <v>73</v>
      </c>
      <c r="C139" s="42"/>
      <c r="D139" s="42" t="s">
        <v>12</v>
      </c>
      <c r="E139" s="43">
        <v>1</v>
      </c>
      <c r="F139" s="43">
        <v>1</v>
      </c>
      <c r="G139" s="43">
        <f t="shared" ref="G139:G145" si="100">+E139*F139</f>
        <v>1</v>
      </c>
      <c r="H139" s="43"/>
      <c r="I139" s="94">
        <v>31</v>
      </c>
      <c r="J139" s="44">
        <f t="shared" si="94"/>
        <v>46.878807914949157</v>
      </c>
      <c r="K139" s="118">
        <f t="shared" si="95"/>
        <v>58.452378946320643</v>
      </c>
      <c r="L139" s="118">
        <f t="shared" si="96"/>
        <v>1.4863664238455367</v>
      </c>
      <c r="M139" s="119">
        <f t="shared" si="97"/>
        <v>46.878807914949157</v>
      </c>
      <c r="N139" s="118">
        <f t="shared" si="98"/>
        <v>58.452378946320643</v>
      </c>
      <c r="O139" s="118">
        <f t="shared" si="99"/>
        <v>1.4863664238455367</v>
      </c>
      <c r="P139" s="120"/>
      <c r="Q139" s="120">
        <f>IF(P139="Bueno",G139-#REF!,G139)</f>
        <v>1</v>
      </c>
      <c r="R139" s="44"/>
    </row>
    <row r="140" spans="2:18" hidden="1" x14ac:dyDescent="0.25">
      <c r="B140" s="42" t="s">
        <v>148</v>
      </c>
      <c r="C140" s="42"/>
      <c r="D140" s="42" t="s">
        <v>12</v>
      </c>
      <c r="E140" s="43">
        <v>2</v>
      </c>
      <c r="F140" s="43">
        <v>1</v>
      </c>
      <c r="G140" s="43">
        <f t="shared" si="100"/>
        <v>2</v>
      </c>
      <c r="H140" s="43"/>
      <c r="I140" s="94">
        <v>35</v>
      </c>
      <c r="J140" s="44">
        <f t="shared" si="94"/>
        <v>52.927686355587753</v>
      </c>
      <c r="K140" s="118">
        <f t="shared" si="95"/>
        <v>65.994621391007172</v>
      </c>
      <c r="L140" s="118">
        <f t="shared" si="96"/>
        <v>1.6781556398256059</v>
      </c>
      <c r="M140" s="119">
        <f t="shared" si="97"/>
        <v>105.85537271117551</v>
      </c>
      <c r="N140" s="118">
        <f t="shared" si="98"/>
        <v>131.98924278201434</v>
      </c>
      <c r="O140" s="118">
        <f t="shared" si="99"/>
        <v>3.3563112796512118</v>
      </c>
      <c r="P140" s="120"/>
      <c r="Q140" s="120">
        <f>IF(P140="Bueno",G140-#REF!,G140)</f>
        <v>2</v>
      </c>
      <c r="R140" s="44"/>
    </row>
    <row r="141" spans="2:18" hidden="1" x14ac:dyDescent="0.25">
      <c r="B141" s="42" t="s">
        <v>149</v>
      </c>
      <c r="C141" s="42"/>
      <c r="D141" s="42" t="s">
        <v>12</v>
      </c>
      <c r="E141" s="43">
        <v>2</v>
      </c>
      <c r="F141" s="43">
        <v>1</v>
      </c>
      <c r="G141" s="43">
        <f t="shared" si="100"/>
        <v>2</v>
      </c>
      <c r="H141" s="43"/>
      <c r="I141" s="94">
        <v>220</v>
      </c>
      <c r="J141" s="44">
        <f t="shared" si="94"/>
        <v>332.68831423512302</v>
      </c>
      <c r="K141" s="118">
        <f t="shared" si="95"/>
        <v>414.82333445775936</v>
      </c>
      <c r="L141" s="118">
        <f t="shared" si="96"/>
        <v>10.548406878903808</v>
      </c>
      <c r="M141" s="119">
        <f t="shared" si="97"/>
        <v>665.37662847024603</v>
      </c>
      <c r="N141" s="118">
        <f t="shared" si="98"/>
        <v>829.64666891551872</v>
      </c>
      <c r="O141" s="118">
        <f t="shared" si="99"/>
        <v>21.096813757807617</v>
      </c>
      <c r="P141" s="120"/>
      <c r="Q141" s="120">
        <f>IF(P141="Bueno",G141-#REF!,G141)</f>
        <v>2</v>
      </c>
      <c r="R141" s="44"/>
    </row>
    <row r="142" spans="2:18" hidden="1" x14ac:dyDescent="0.25">
      <c r="B142" s="42" t="s">
        <v>53</v>
      </c>
      <c r="C142" s="42"/>
      <c r="D142" s="42" t="s">
        <v>12</v>
      </c>
      <c r="E142" s="43">
        <v>2</v>
      </c>
      <c r="F142" s="43">
        <v>1</v>
      </c>
      <c r="G142" s="43">
        <f t="shared" si="100"/>
        <v>2</v>
      </c>
      <c r="H142" s="43"/>
      <c r="I142" s="94">
        <v>55</v>
      </c>
      <c r="J142" s="44">
        <f t="shared" si="94"/>
        <v>83.172078558780754</v>
      </c>
      <c r="K142" s="118">
        <f t="shared" si="95"/>
        <v>103.70583361443984</v>
      </c>
      <c r="L142" s="118">
        <f t="shared" si="96"/>
        <v>2.6371017197259521</v>
      </c>
      <c r="M142" s="119">
        <f t="shared" si="97"/>
        <v>166.34415711756151</v>
      </c>
      <c r="N142" s="118">
        <f t="shared" si="98"/>
        <v>207.41166722887968</v>
      </c>
      <c r="O142" s="118">
        <f t="shared" si="99"/>
        <v>5.2742034394519042</v>
      </c>
      <c r="P142" s="120"/>
      <c r="Q142" s="120">
        <f>IF(P142="Bueno",G142-#REF!,G142)</f>
        <v>2</v>
      </c>
      <c r="R142" s="44"/>
    </row>
    <row r="143" spans="2:18" hidden="1" x14ac:dyDescent="0.25">
      <c r="B143" s="42" t="s">
        <v>55</v>
      </c>
      <c r="C143" s="42"/>
      <c r="D143" s="42" t="s">
        <v>12</v>
      </c>
      <c r="E143" s="43">
        <v>2</v>
      </c>
      <c r="F143" s="43">
        <v>1</v>
      </c>
      <c r="G143" s="43">
        <f t="shared" si="100"/>
        <v>2</v>
      </c>
      <c r="H143" s="43"/>
      <c r="I143" s="94">
        <v>35</v>
      </c>
      <c r="J143" s="44">
        <f t="shared" si="94"/>
        <v>52.927686355587753</v>
      </c>
      <c r="K143" s="118">
        <f t="shared" si="95"/>
        <v>65.994621391007172</v>
      </c>
      <c r="L143" s="118">
        <f t="shared" si="96"/>
        <v>1.6781556398256059</v>
      </c>
      <c r="M143" s="119">
        <f t="shared" si="97"/>
        <v>105.85537271117551</v>
      </c>
      <c r="N143" s="118">
        <f t="shared" si="98"/>
        <v>131.98924278201434</v>
      </c>
      <c r="O143" s="118">
        <f t="shared" si="99"/>
        <v>3.3563112796512118</v>
      </c>
      <c r="P143" s="120"/>
      <c r="Q143" s="120">
        <f>IF(P143="Bueno",G143-#REF!,G143)</f>
        <v>2</v>
      </c>
      <c r="R143" s="44"/>
    </row>
    <row r="144" spans="2:18" hidden="1" x14ac:dyDescent="0.25">
      <c r="B144" s="42" t="s">
        <v>150</v>
      </c>
      <c r="C144" s="42"/>
      <c r="D144" s="42" t="s">
        <v>12</v>
      </c>
      <c r="E144" s="43">
        <v>4</v>
      </c>
      <c r="F144" s="43">
        <v>1</v>
      </c>
      <c r="G144" s="43">
        <f t="shared" si="100"/>
        <v>4</v>
      </c>
      <c r="H144" s="43"/>
      <c r="I144" s="94">
        <v>10</v>
      </c>
      <c r="J144" s="44">
        <f t="shared" si="94"/>
        <v>15.122196101596501</v>
      </c>
      <c r="K144" s="118">
        <f t="shared" si="95"/>
        <v>18.855606111716334</v>
      </c>
      <c r="L144" s="118">
        <f t="shared" si="96"/>
        <v>0.47947303995017315</v>
      </c>
      <c r="M144" s="119">
        <f t="shared" si="97"/>
        <v>60.488784406386003</v>
      </c>
      <c r="N144" s="118">
        <f t="shared" si="98"/>
        <v>75.422424446865335</v>
      </c>
      <c r="O144" s="118">
        <f t="shared" si="99"/>
        <v>1.9178921598006926</v>
      </c>
      <c r="P144" s="120"/>
      <c r="Q144" s="120">
        <f>IF(P144="Bueno",G144-#REF!,G144)</f>
        <v>4</v>
      </c>
      <c r="R144" s="44"/>
    </row>
    <row r="145" spans="2:18" hidden="1" x14ac:dyDescent="0.25">
      <c r="B145" s="42" t="s">
        <v>84</v>
      </c>
      <c r="C145" s="42"/>
      <c r="D145" s="42" t="s">
        <v>12</v>
      </c>
      <c r="E145" s="43">
        <v>1</v>
      </c>
      <c r="F145" s="43">
        <v>1</v>
      </c>
      <c r="G145" s="43">
        <f t="shared" si="100"/>
        <v>1</v>
      </c>
      <c r="H145" s="43"/>
      <c r="I145" s="94">
        <v>120</v>
      </c>
      <c r="J145" s="44">
        <f t="shared" si="94"/>
        <v>181.46635321915801</v>
      </c>
      <c r="K145" s="118">
        <f t="shared" si="95"/>
        <v>226.26727334059601</v>
      </c>
      <c r="L145" s="118">
        <f t="shared" si="96"/>
        <v>5.7536764794020776</v>
      </c>
      <c r="M145" s="119">
        <f t="shared" si="97"/>
        <v>181.46635321915801</v>
      </c>
      <c r="N145" s="118">
        <f t="shared" si="98"/>
        <v>226.26727334059601</v>
      </c>
      <c r="O145" s="118">
        <f t="shared" si="99"/>
        <v>5.7536764794020776</v>
      </c>
      <c r="P145" s="120"/>
      <c r="Q145" s="120">
        <f>IF(P145="Bueno",G145-#REF!,G145)</f>
        <v>1</v>
      </c>
      <c r="R145" s="44"/>
    </row>
    <row r="146" spans="2:18" x14ac:dyDescent="0.25">
      <c r="B146" s="53" t="s">
        <v>151</v>
      </c>
      <c r="C146" s="53"/>
      <c r="D146" s="53"/>
      <c r="E146" s="54"/>
      <c r="F146" s="54"/>
      <c r="G146" s="55"/>
      <c r="H146" s="55"/>
      <c r="I146" s="171"/>
      <c r="J146" s="159"/>
      <c r="K146" s="121">
        <f>SUM(K137:K145)</f>
        <v>1312.3501853754569</v>
      </c>
      <c r="L146" s="121"/>
      <c r="M146" s="121">
        <f>SUM(M137:M145)</f>
        <v>1619.5872024809853</v>
      </c>
      <c r="N146" s="121">
        <f>SUM(N137:N145)</f>
        <v>2019.4354145648192</v>
      </c>
      <c r="O146" s="121">
        <f>SUM(O137:O145)</f>
        <v>51.351562578663533</v>
      </c>
      <c r="P146" s="122"/>
      <c r="Q146" s="122"/>
      <c r="R146" s="159"/>
    </row>
    <row r="147" spans="2:18" x14ac:dyDescent="0.25">
      <c r="B147" s="146" t="s">
        <v>260</v>
      </c>
      <c r="C147" s="147"/>
      <c r="D147" s="147"/>
      <c r="E147" s="147"/>
      <c r="F147" s="147"/>
      <c r="G147" s="147"/>
      <c r="H147" s="147"/>
      <c r="I147" s="169"/>
      <c r="J147" s="147"/>
      <c r="K147" s="170"/>
      <c r="L147" s="170"/>
      <c r="M147" s="170"/>
      <c r="N147" s="170"/>
      <c r="O147" s="170"/>
      <c r="P147" s="149"/>
      <c r="Q147" s="149"/>
      <c r="R147" s="150"/>
    </row>
    <row r="148" spans="2:18" ht="48" x14ac:dyDescent="0.25">
      <c r="B148" s="50" t="s">
        <v>250</v>
      </c>
      <c r="C148" s="50"/>
      <c r="D148" s="50"/>
      <c r="E148" s="50" t="s">
        <v>239</v>
      </c>
      <c r="F148" s="50" t="s">
        <v>240</v>
      </c>
      <c r="G148" s="50" t="s">
        <v>1</v>
      </c>
      <c r="H148" s="50" t="s">
        <v>117</v>
      </c>
      <c r="I148" s="93" t="s">
        <v>324</v>
      </c>
      <c r="J148" s="50" t="s">
        <v>324</v>
      </c>
      <c r="K148" s="123" t="s">
        <v>100</v>
      </c>
      <c r="L148" s="123" t="s">
        <v>101</v>
      </c>
      <c r="M148" s="123" t="s">
        <v>102</v>
      </c>
      <c r="N148" s="123" t="s">
        <v>103</v>
      </c>
      <c r="O148" s="123" t="s">
        <v>104</v>
      </c>
      <c r="P148" s="123" t="s">
        <v>298</v>
      </c>
      <c r="Q148" s="123" t="s">
        <v>223</v>
      </c>
      <c r="R148" s="50" t="s">
        <v>238</v>
      </c>
    </row>
    <row r="149" spans="2:18" hidden="1" x14ac:dyDescent="0.25">
      <c r="B149" s="42" t="s">
        <v>105</v>
      </c>
      <c r="C149" s="42"/>
      <c r="D149" s="42" t="s">
        <v>12</v>
      </c>
      <c r="E149" s="43">
        <v>1</v>
      </c>
      <c r="F149" s="43">
        <v>1</v>
      </c>
      <c r="G149" s="43">
        <f>+E149*F149</f>
        <v>1</v>
      </c>
      <c r="H149" s="43"/>
      <c r="I149" s="96">
        <v>182</v>
      </c>
      <c r="J149" s="44">
        <f t="shared" ref="J149:J156" si="101">I149*factor1</f>
        <v>275.22396904905634</v>
      </c>
      <c r="K149" s="118">
        <f t="shared" ref="K149:K151" si="102">+J149/$G$5*1000</f>
        <v>343.17203123323731</v>
      </c>
      <c r="L149" s="118">
        <f t="shared" ref="L149:L156" si="103">+(J149*1000)/$G$6</f>
        <v>8.7264093270931529</v>
      </c>
      <c r="M149" s="120">
        <f t="shared" ref="M149:M151" si="104">(G149*J149)</f>
        <v>275.22396904905634</v>
      </c>
      <c r="N149" s="118">
        <f t="shared" ref="N149:N151" si="105">+K149*G149</f>
        <v>343.17203123323731</v>
      </c>
      <c r="O149" s="118">
        <f t="shared" ref="O149:O151" si="106">+L149*G149</f>
        <v>8.7264093270931529</v>
      </c>
      <c r="P149" s="120"/>
      <c r="Q149" s="120">
        <f>IF(P149="Bueno",G149-#REF!,G149)</f>
        <v>1</v>
      </c>
      <c r="R149" s="44"/>
    </row>
    <row r="150" spans="2:18" x14ac:dyDescent="0.25">
      <c r="B150" s="42" t="s">
        <v>309</v>
      </c>
      <c r="C150" s="42"/>
      <c r="D150" s="42" t="s">
        <v>250</v>
      </c>
      <c r="E150" s="112">
        <v>1</v>
      </c>
      <c r="F150" s="61">
        <v>1</v>
      </c>
      <c r="G150" s="43">
        <v>1</v>
      </c>
      <c r="H150" s="43"/>
      <c r="I150" s="96">
        <v>400</v>
      </c>
      <c r="J150" s="44"/>
      <c r="K150" s="118">
        <f t="shared" si="102"/>
        <v>0</v>
      </c>
      <c r="L150" s="118">
        <f t="shared" si="103"/>
        <v>0</v>
      </c>
      <c r="M150" s="120">
        <f t="shared" si="104"/>
        <v>0</v>
      </c>
      <c r="N150" s="118">
        <f t="shared" si="105"/>
        <v>0</v>
      </c>
      <c r="O150" s="118">
        <f t="shared" si="106"/>
        <v>0</v>
      </c>
      <c r="P150" s="120"/>
      <c r="Q150" s="120">
        <f>IF(P150="Bueno",G150-#REF!,G150)</f>
        <v>1</v>
      </c>
      <c r="R150" s="44"/>
    </row>
    <row r="151" spans="2:18" hidden="1" x14ac:dyDescent="0.25">
      <c r="B151" s="42" t="s">
        <v>55</v>
      </c>
      <c r="C151" s="42"/>
      <c r="D151" s="42" t="s">
        <v>12</v>
      </c>
      <c r="E151" s="43">
        <v>1</v>
      </c>
      <c r="F151" s="43">
        <v>1</v>
      </c>
      <c r="G151" s="43">
        <f t="shared" ref="G151:G156" si="107">+E151*F151</f>
        <v>1</v>
      </c>
      <c r="H151" s="43"/>
      <c r="I151" s="96">
        <v>35</v>
      </c>
      <c r="J151" s="44">
        <f t="shared" si="101"/>
        <v>52.927686355587753</v>
      </c>
      <c r="K151" s="118">
        <f t="shared" si="102"/>
        <v>65.994621391007172</v>
      </c>
      <c r="L151" s="118">
        <f t="shared" si="103"/>
        <v>1.6781556398256059</v>
      </c>
      <c r="M151" s="120">
        <f t="shared" si="104"/>
        <v>52.927686355587753</v>
      </c>
      <c r="N151" s="118">
        <f t="shared" si="105"/>
        <v>65.994621391007172</v>
      </c>
      <c r="O151" s="118">
        <f t="shared" si="106"/>
        <v>1.6781556398256059</v>
      </c>
      <c r="P151" s="120"/>
      <c r="Q151" s="120">
        <f>IF(P151="Bueno",G151-#REF!,G151)</f>
        <v>1</v>
      </c>
      <c r="R151" s="44"/>
    </row>
    <row r="152" spans="2:18" ht="16.5" customHeight="1" x14ac:dyDescent="0.25">
      <c r="B152" s="42" t="s">
        <v>243</v>
      </c>
      <c r="C152" s="42"/>
      <c r="D152" s="42" t="s">
        <v>250</v>
      </c>
      <c r="E152" s="43">
        <v>1</v>
      </c>
      <c r="F152" s="43">
        <v>1</v>
      </c>
      <c r="G152" s="43">
        <f t="shared" si="107"/>
        <v>1</v>
      </c>
      <c r="H152" s="46"/>
      <c r="I152" s="96">
        <v>21000</v>
      </c>
      <c r="J152" s="44"/>
      <c r="K152" s="118">
        <f t="shared" ref="K152:K155" si="108">+J152/$G$5*1000</f>
        <v>0</v>
      </c>
      <c r="L152" s="118">
        <f t="shared" si="103"/>
        <v>0</v>
      </c>
      <c r="M152" s="120">
        <f t="shared" ref="M152:M155" si="109">(G152*J152)</f>
        <v>0</v>
      </c>
      <c r="N152" s="118">
        <f t="shared" ref="N152:N155" si="110">+K152*G152</f>
        <v>0</v>
      </c>
      <c r="O152" s="118">
        <f t="shared" ref="O152:O155" si="111">+L152*G152</f>
        <v>0</v>
      </c>
      <c r="P152" s="120"/>
      <c r="Q152" s="120">
        <f>IF(P152="Bueno",G152-#REF!,G152)</f>
        <v>1</v>
      </c>
      <c r="R152" s="44"/>
    </row>
    <row r="153" spans="2:18" hidden="1" x14ac:dyDescent="0.25">
      <c r="B153" s="42" t="s">
        <v>315</v>
      </c>
      <c r="C153" s="42"/>
      <c r="D153" s="42" t="s">
        <v>12</v>
      </c>
      <c r="E153" s="43">
        <v>1</v>
      </c>
      <c r="F153" s="43">
        <v>1</v>
      </c>
      <c r="G153" s="43">
        <f t="shared" si="107"/>
        <v>1</v>
      </c>
      <c r="H153" s="43"/>
      <c r="I153" s="96">
        <v>70</v>
      </c>
      <c r="J153" s="44">
        <f t="shared" si="101"/>
        <v>105.85537271117551</v>
      </c>
      <c r="K153" s="118">
        <f t="shared" si="108"/>
        <v>131.98924278201434</v>
      </c>
      <c r="L153" s="118">
        <f t="shared" si="103"/>
        <v>3.3563112796512118</v>
      </c>
      <c r="M153" s="120">
        <f t="shared" si="109"/>
        <v>105.85537271117551</v>
      </c>
      <c r="N153" s="118">
        <f t="shared" si="110"/>
        <v>131.98924278201434</v>
      </c>
      <c r="O153" s="118">
        <f t="shared" si="111"/>
        <v>3.3563112796512118</v>
      </c>
      <c r="P153" s="120"/>
      <c r="Q153" s="120">
        <f>IF(P153="Bueno",G153-#REF!,G153)</f>
        <v>1</v>
      </c>
      <c r="R153" s="44"/>
    </row>
    <row r="154" spans="2:18" hidden="1" x14ac:dyDescent="0.25">
      <c r="B154" s="42" t="s">
        <v>73</v>
      </c>
      <c r="C154" s="42"/>
      <c r="D154" s="42" t="s">
        <v>12</v>
      </c>
      <c r="E154" s="43">
        <v>1</v>
      </c>
      <c r="F154" s="43">
        <v>1</v>
      </c>
      <c r="G154" s="43">
        <f t="shared" si="107"/>
        <v>1</v>
      </c>
      <c r="H154" s="43" t="s">
        <v>138</v>
      </c>
      <c r="I154" s="96">
        <v>38</v>
      </c>
      <c r="J154" s="44">
        <f t="shared" si="101"/>
        <v>57.464345186066701</v>
      </c>
      <c r="K154" s="118">
        <f t="shared" si="108"/>
        <v>71.651303224522067</v>
      </c>
      <c r="L154" s="118">
        <f t="shared" si="103"/>
        <v>1.8219975518106579</v>
      </c>
      <c r="M154" s="120">
        <f t="shared" si="109"/>
        <v>57.464345186066701</v>
      </c>
      <c r="N154" s="118">
        <f t="shared" si="110"/>
        <v>71.651303224522067</v>
      </c>
      <c r="O154" s="118">
        <f t="shared" si="111"/>
        <v>1.8219975518106579</v>
      </c>
      <c r="P154" s="120"/>
      <c r="Q154" s="120">
        <f>IF(P154="Bueno",G154-#REF!,G154)</f>
        <v>1</v>
      </c>
      <c r="R154" s="44"/>
    </row>
    <row r="155" spans="2:18" hidden="1" x14ac:dyDescent="0.25">
      <c r="B155" s="42" t="s">
        <v>84</v>
      </c>
      <c r="C155" s="42"/>
      <c r="D155" s="42" t="s">
        <v>12</v>
      </c>
      <c r="E155" s="43">
        <v>1</v>
      </c>
      <c r="F155" s="43">
        <v>1</v>
      </c>
      <c r="G155" s="43">
        <f t="shared" si="107"/>
        <v>1</v>
      </c>
      <c r="H155" s="43"/>
      <c r="I155" s="96">
        <v>83</v>
      </c>
      <c r="J155" s="44">
        <f t="shared" si="101"/>
        <v>125.51422764325096</v>
      </c>
      <c r="K155" s="118">
        <f t="shared" si="108"/>
        <v>156.50153072724561</v>
      </c>
      <c r="L155" s="118">
        <f t="shared" si="103"/>
        <v>3.9796262315864372</v>
      </c>
      <c r="M155" s="120">
        <f t="shared" si="109"/>
        <v>125.51422764325096</v>
      </c>
      <c r="N155" s="118">
        <f t="shared" si="110"/>
        <v>156.50153072724561</v>
      </c>
      <c r="O155" s="118">
        <f t="shared" si="111"/>
        <v>3.9796262315864372</v>
      </c>
      <c r="P155" s="120"/>
      <c r="Q155" s="120">
        <f>IF(P155="Bueno",G155-#REF!,G155)</f>
        <v>1</v>
      </c>
      <c r="R155" s="44"/>
    </row>
    <row r="156" spans="2:18" hidden="1" x14ac:dyDescent="0.25">
      <c r="B156" s="42" t="s">
        <v>254</v>
      </c>
      <c r="C156" s="42"/>
      <c r="D156" s="42" t="s">
        <v>12</v>
      </c>
      <c r="E156" s="43">
        <v>1</v>
      </c>
      <c r="F156" s="43">
        <v>1</v>
      </c>
      <c r="G156" s="43">
        <f t="shared" si="107"/>
        <v>1</v>
      </c>
      <c r="H156" s="43"/>
      <c r="I156" s="96">
        <v>42</v>
      </c>
      <c r="J156" s="44">
        <f t="shared" si="101"/>
        <v>63.513223626705305</v>
      </c>
      <c r="K156" s="118">
        <f t="shared" ref="K156" si="112">+J156/$G$5*1000</f>
        <v>79.193545669208603</v>
      </c>
      <c r="L156" s="118">
        <f t="shared" si="103"/>
        <v>2.0137867677907271</v>
      </c>
      <c r="M156" s="120">
        <f t="shared" ref="M156" si="113">(G156*J156)</f>
        <v>63.513223626705305</v>
      </c>
      <c r="N156" s="118">
        <f t="shared" ref="N156" si="114">+K156*G156</f>
        <v>79.193545669208603</v>
      </c>
      <c r="O156" s="118">
        <f t="shared" ref="O156" si="115">+L156*G156</f>
        <v>2.0137867677907271</v>
      </c>
      <c r="P156" s="120"/>
      <c r="Q156" s="120">
        <f>IF(P156="Bueno",G156-#REF!,G156)</f>
        <v>1</v>
      </c>
      <c r="R156" s="44"/>
    </row>
    <row r="157" spans="2:18" x14ac:dyDescent="0.25">
      <c r="B157" s="53" t="s">
        <v>152</v>
      </c>
      <c r="C157" s="53"/>
      <c r="D157" s="53"/>
      <c r="E157" s="54"/>
      <c r="F157" s="54"/>
      <c r="G157" s="55"/>
      <c r="H157" s="55"/>
      <c r="I157" s="171"/>
      <c r="J157" s="159"/>
      <c r="K157" s="121"/>
      <c r="L157" s="121"/>
      <c r="M157" s="121">
        <f>SUM(M149:M156)</f>
        <v>680.49882457184253</v>
      </c>
      <c r="N157" s="121">
        <f>SUM(N149:N156)</f>
        <v>848.5022750272351</v>
      </c>
      <c r="O157" s="121">
        <f>SUM(O149:O156)</f>
        <v>21.576286797757792</v>
      </c>
      <c r="P157" s="122"/>
      <c r="Q157" s="122"/>
      <c r="R157" s="159"/>
    </row>
    <row r="158" spans="2:18" x14ac:dyDescent="0.25">
      <c r="B158" s="146" t="s">
        <v>153</v>
      </c>
      <c r="C158" s="147"/>
      <c r="D158" s="147"/>
      <c r="E158" s="147"/>
      <c r="F158" s="147"/>
      <c r="G158" s="147"/>
      <c r="H158" s="147"/>
      <c r="I158" s="169"/>
      <c r="J158" s="147"/>
      <c r="K158" s="170"/>
      <c r="L158" s="170"/>
      <c r="M158" s="170"/>
      <c r="N158" s="170"/>
      <c r="O158" s="170"/>
      <c r="P158" s="149"/>
      <c r="Q158" s="149"/>
      <c r="R158" s="150"/>
    </row>
    <row r="159" spans="2:18" ht="48" x14ac:dyDescent="0.25">
      <c r="B159" s="50" t="s">
        <v>250</v>
      </c>
      <c r="C159" s="50"/>
      <c r="D159" s="50"/>
      <c r="E159" s="50" t="s">
        <v>239</v>
      </c>
      <c r="F159" s="50" t="s">
        <v>240</v>
      </c>
      <c r="G159" s="50" t="s">
        <v>1</v>
      </c>
      <c r="H159" s="50" t="s">
        <v>117</v>
      </c>
      <c r="I159" s="93" t="s">
        <v>324</v>
      </c>
      <c r="J159" s="50" t="s">
        <v>324</v>
      </c>
      <c r="K159" s="123" t="s">
        <v>100</v>
      </c>
      <c r="L159" s="123" t="s">
        <v>101</v>
      </c>
      <c r="M159" s="123" t="s">
        <v>102</v>
      </c>
      <c r="N159" s="123" t="s">
        <v>103</v>
      </c>
      <c r="O159" s="123" t="s">
        <v>104</v>
      </c>
      <c r="P159" s="123" t="s">
        <v>298</v>
      </c>
      <c r="Q159" s="123" t="s">
        <v>223</v>
      </c>
      <c r="R159" s="50" t="s">
        <v>238</v>
      </c>
    </row>
    <row r="160" spans="2:18" hidden="1" x14ac:dyDescent="0.25">
      <c r="B160" s="42" t="s">
        <v>55</v>
      </c>
      <c r="C160" s="42"/>
      <c r="D160" s="42" t="s">
        <v>12</v>
      </c>
      <c r="E160" s="43">
        <v>1</v>
      </c>
      <c r="F160" s="43">
        <v>1</v>
      </c>
      <c r="G160" s="43">
        <f>+E160*F160</f>
        <v>1</v>
      </c>
      <c r="H160" s="43"/>
      <c r="I160" s="96">
        <v>35</v>
      </c>
      <c r="J160" s="44">
        <f t="shared" ref="J160:J168" si="116">I160*factor1</f>
        <v>52.927686355587753</v>
      </c>
      <c r="K160" s="118">
        <f t="shared" ref="K160" si="117">+J160/$G$5*1000</f>
        <v>65.994621391007172</v>
      </c>
      <c r="L160" s="118">
        <f t="shared" ref="L160:L168" si="118">+(J160*1000)/$G$6</f>
        <v>1.6781556398256059</v>
      </c>
      <c r="M160" s="120">
        <f t="shared" ref="M160" si="119">(G160*J160)</f>
        <v>52.927686355587753</v>
      </c>
      <c r="N160" s="118">
        <f t="shared" ref="N160" si="120">+K160*G160</f>
        <v>65.994621391007172</v>
      </c>
      <c r="O160" s="118">
        <f t="shared" ref="O160" si="121">+L160*G160</f>
        <v>1.6781556398256059</v>
      </c>
      <c r="P160" s="120"/>
      <c r="Q160" s="120">
        <f>IF(P160="Bueno",G160-#REF!,G160)</f>
        <v>1</v>
      </c>
      <c r="R160" s="44"/>
    </row>
    <row r="161" spans="2:18" x14ac:dyDescent="0.25">
      <c r="B161" s="42" t="s">
        <v>309</v>
      </c>
      <c r="C161" s="42"/>
      <c r="D161" s="42" t="s">
        <v>250</v>
      </c>
      <c r="E161" s="43">
        <v>1</v>
      </c>
      <c r="F161" s="43">
        <v>1</v>
      </c>
      <c r="G161" s="43">
        <v>1</v>
      </c>
      <c r="H161" s="43"/>
      <c r="I161" s="96">
        <v>400</v>
      </c>
      <c r="J161" s="44"/>
      <c r="K161" s="118">
        <f t="shared" ref="K161:K168" si="122">+J161/$G$5*1000</f>
        <v>0</v>
      </c>
      <c r="L161" s="118">
        <f t="shared" si="118"/>
        <v>0</v>
      </c>
      <c r="M161" s="120">
        <f t="shared" ref="M161:M168" si="123">(G161*J161)</f>
        <v>0</v>
      </c>
      <c r="N161" s="118">
        <f t="shared" ref="N161:N168" si="124">+K161*G161</f>
        <v>0</v>
      </c>
      <c r="O161" s="118">
        <f t="shared" ref="O161:O168" si="125">+L161*G161</f>
        <v>0</v>
      </c>
      <c r="P161" s="120"/>
      <c r="Q161" s="120">
        <f>IF(P161="Bueno",G161-#REF!,G161)</f>
        <v>1</v>
      </c>
      <c r="R161" s="44"/>
    </row>
    <row r="162" spans="2:18" hidden="1" x14ac:dyDescent="0.25">
      <c r="B162" s="42" t="s">
        <v>105</v>
      </c>
      <c r="C162" s="42"/>
      <c r="D162" s="42" t="s">
        <v>12</v>
      </c>
      <c r="E162" s="43">
        <v>1</v>
      </c>
      <c r="F162" s="43">
        <v>1</v>
      </c>
      <c r="G162" s="43">
        <f t="shared" ref="G162:G168" si="126">+E162*F162</f>
        <v>1</v>
      </c>
      <c r="H162" s="43"/>
      <c r="I162" s="96">
        <v>182</v>
      </c>
      <c r="J162" s="44">
        <f t="shared" si="116"/>
        <v>275.22396904905634</v>
      </c>
      <c r="K162" s="118">
        <f t="shared" si="122"/>
        <v>343.17203123323731</v>
      </c>
      <c r="L162" s="118">
        <f t="shared" si="118"/>
        <v>8.7264093270931529</v>
      </c>
      <c r="M162" s="120">
        <f t="shared" si="123"/>
        <v>275.22396904905634</v>
      </c>
      <c r="N162" s="118">
        <f t="shared" si="124"/>
        <v>343.17203123323731</v>
      </c>
      <c r="O162" s="118">
        <f t="shared" si="125"/>
        <v>8.7264093270931529</v>
      </c>
      <c r="P162" s="120"/>
      <c r="Q162" s="120">
        <f>IF(P162="Bueno",G162-#REF!,G162)</f>
        <v>1</v>
      </c>
      <c r="R162" s="44"/>
    </row>
    <row r="163" spans="2:18" hidden="1" x14ac:dyDescent="0.25">
      <c r="B163" s="42" t="s">
        <v>73</v>
      </c>
      <c r="C163" s="42"/>
      <c r="D163" s="42" t="s">
        <v>12</v>
      </c>
      <c r="E163" s="43">
        <v>1</v>
      </c>
      <c r="F163" s="43">
        <v>1</v>
      </c>
      <c r="G163" s="43">
        <f t="shared" si="126"/>
        <v>1</v>
      </c>
      <c r="H163" s="43" t="s">
        <v>138</v>
      </c>
      <c r="I163" s="96">
        <v>38</v>
      </c>
      <c r="J163" s="44">
        <f t="shared" si="116"/>
        <v>57.464345186066701</v>
      </c>
      <c r="K163" s="118">
        <f t="shared" si="122"/>
        <v>71.651303224522067</v>
      </c>
      <c r="L163" s="118">
        <f t="shared" si="118"/>
        <v>1.8219975518106579</v>
      </c>
      <c r="M163" s="120">
        <f t="shared" si="123"/>
        <v>57.464345186066701</v>
      </c>
      <c r="N163" s="118">
        <f t="shared" si="124"/>
        <v>71.651303224522067</v>
      </c>
      <c r="O163" s="118">
        <f t="shared" si="125"/>
        <v>1.8219975518106579</v>
      </c>
      <c r="P163" s="120"/>
      <c r="Q163" s="120">
        <f>IF(P163="Bueno",G163-#REF!,G163)</f>
        <v>1</v>
      </c>
      <c r="R163" s="44"/>
    </row>
    <row r="164" spans="2:18" hidden="1" x14ac:dyDescent="0.25">
      <c r="B164" s="42" t="s">
        <v>254</v>
      </c>
      <c r="C164" s="42"/>
      <c r="D164" s="42" t="s">
        <v>12</v>
      </c>
      <c r="E164" s="43">
        <v>1</v>
      </c>
      <c r="F164" s="43">
        <v>1</v>
      </c>
      <c r="G164" s="43">
        <f t="shared" si="126"/>
        <v>1</v>
      </c>
      <c r="H164" s="43"/>
      <c r="I164" s="96">
        <v>42</v>
      </c>
      <c r="J164" s="44">
        <f t="shared" si="116"/>
        <v>63.513223626705305</v>
      </c>
      <c r="K164" s="118">
        <f t="shared" si="122"/>
        <v>79.193545669208603</v>
      </c>
      <c r="L164" s="118">
        <f t="shared" si="118"/>
        <v>2.0137867677907271</v>
      </c>
      <c r="M164" s="120">
        <f t="shared" si="123"/>
        <v>63.513223626705305</v>
      </c>
      <c r="N164" s="118">
        <f t="shared" si="124"/>
        <v>79.193545669208603</v>
      </c>
      <c r="O164" s="118">
        <f t="shared" si="125"/>
        <v>2.0137867677907271</v>
      </c>
      <c r="P164" s="120"/>
      <c r="Q164" s="120">
        <f>IF(P164="Bueno",G164-#REF!,G164)</f>
        <v>1</v>
      </c>
      <c r="R164" s="44"/>
    </row>
    <row r="165" spans="2:18" hidden="1" x14ac:dyDescent="0.25">
      <c r="B165" s="42" t="s">
        <v>150</v>
      </c>
      <c r="C165" s="42"/>
      <c r="D165" s="42" t="s">
        <v>12</v>
      </c>
      <c r="E165" s="43">
        <v>4</v>
      </c>
      <c r="F165" s="43">
        <v>1</v>
      </c>
      <c r="G165" s="43">
        <f t="shared" si="126"/>
        <v>4</v>
      </c>
      <c r="H165" s="43"/>
      <c r="I165" s="96">
        <v>10</v>
      </c>
      <c r="J165" s="44">
        <f t="shared" si="116"/>
        <v>15.122196101596501</v>
      </c>
      <c r="K165" s="118">
        <f t="shared" si="122"/>
        <v>18.855606111716334</v>
      </c>
      <c r="L165" s="118">
        <f t="shared" si="118"/>
        <v>0.47947303995017315</v>
      </c>
      <c r="M165" s="120">
        <f t="shared" si="123"/>
        <v>60.488784406386003</v>
      </c>
      <c r="N165" s="118">
        <f t="shared" si="124"/>
        <v>75.422424446865335</v>
      </c>
      <c r="O165" s="118">
        <f t="shared" si="125"/>
        <v>1.9178921598006926</v>
      </c>
      <c r="P165" s="120"/>
      <c r="Q165" s="120">
        <f>IF(P165="Bueno",G165-#REF!,G165)</f>
        <v>4</v>
      </c>
      <c r="R165" s="44"/>
    </row>
    <row r="166" spans="2:18" hidden="1" x14ac:dyDescent="0.25">
      <c r="B166" s="42" t="s">
        <v>84</v>
      </c>
      <c r="C166" s="42"/>
      <c r="D166" s="42" t="s">
        <v>12</v>
      </c>
      <c r="E166" s="43">
        <v>1</v>
      </c>
      <c r="F166" s="43">
        <v>1</v>
      </c>
      <c r="G166" s="43">
        <f t="shared" si="126"/>
        <v>1</v>
      </c>
      <c r="H166" s="43"/>
      <c r="I166" s="96">
        <v>83</v>
      </c>
      <c r="J166" s="44">
        <f t="shared" si="116"/>
        <v>125.51422764325096</v>
      </c>
      <c r="K166" s="118">
        <f t="shared" si="122"/>
        <v>156.50153072724561</v>
      </c>
      <c r="L166" s="118">
        <f t="shared" si="118"/>
        <v>3.9796262315864372</v>
      </c>
      <c r="M166" s="120">
        <f t="shared" si="123"/>
        <v>125.51422764325096</v>
      </c>
      <c r="N166" s="118">
        <f t="shared" si="124"/>
        <v>156.50153072724561</v>
      </c>
      <c r="O166" s="118">
        <f t="shared" si="125"/>
        <v>3.9796262315864372</v>
      </c>
      <c r="P166" s="120"/>
      <c r="Q166" s="120">
        <f>IF(P166="Bueno",G166-#REF!,G166)</f>
        <v>1</v>
      </c>
      <c r="R166" s="44"/>
    </row>
    <row r="167" spans="2:18" hidden="1" x14ac:dyDescent="0.25">
      <c r="B167" s="42" t="s">
        <v>86</v>
      </c>
      <c r="C167" s="42"/>
      <c r="D167" s="42" t="s">
        <v>12</v>
      </c>
      <c r="E167" s="43">
        <v>3</v>
      </c>
      <c r="F167" s="43">
        <v>1</v>
      </c>
      <c r="G167" s="43">
        <f t="shared" si="126"/>
        <v>3</v>
      </c>
      <c r="H167" s="43"/>
      <c r="I167" s="96">
        <v>650</v>
      </c>
      <c r="J167" s="44">
        <f t="shared" si="116"/>
        <v>982.94274660377255</v>
      </c>
      <c r="K167" s="118">
        <f t="shared" si="122"/>
        <v>1225.6143972615619</v>
      </c>
      <c r="L167" s="118">
        <f t="shared" si="118"/>
        <v>31.165747596761253</v>
      </c>
      <c r="M167" s="120">
        <f t="shared" si="123"/>
        <v>2948.8282398113179</v>
      </c>
      <c r="N167" s="118">
        <f t="shared" si="124"/>
        <v>3676.8431917846856</v>
      </c>
      <c r="O167" s="118">
        <f t="shared" si="125"/>
        <v>93.497242790283764</v>
      </c>
      <c r="P167" s="120"/>
      <c r="Q167" s="120">
        <f>IF(P167="Bueno",G167-#REF!,G167)</f>
        <v>3</v>
      </c>
      <c r="R167" s="44"/>
    </row>
    <row r="168" spans="2:18" hidden="1" x14ac:dyDescent="0.25">
      <c r="B168" s="42" t="s">
        <v>154</v>
      </c>
      <c r="C168" s="42"/>
      <c r="D168" s="42" t="s">
        <v>12</v>
      </c>
      <c r="E168" s="43">
        <v>1</v>
      </c>
      <c r="F168" s="43">
        <v>1</v>
      </c>
      <c r="G168" s="43">
        <f t="shared" si="126"/>
        <v>1</v>
      </c>
      <c r="H168" s="43"/>
      <c r="I168" s="96">
        <v>550</v>
      </c>
      <c r="J168" s="44">
        <f t="shared" si="116"/>
        <v>831.72078558780754</v>
      </c>
      <c r="K168" s="118">
        <f t="shared" si="122"/>
        <v>1037.0583361443983</v>
      </c>
      <c r="L168" s="118">
        <f t="shared" si="118"/>
        <v>26.371017197259523</v>
      </c>
      <c r="M168" s="120">
        <f t="shared" si="123"/>
        <v>831.72078558780754</v>
      </c>
      <c r="N168" s="118">
        <f t="shared" si="124"/>
        <v>1037.0583361443983</v>
      </c>
      <c r="O168" s="118">
        <f t="shared" si="125"/>
        <v>26.371017197259523</v>
      </c>
      <c r="P168" s="120"/>
      <c r="Q168" s="120">
        <f>IF(P168="Bueno",G168-#REF!,G168)</f>
        <v>1</v>
      </c>
      <c r="R168" s="44"/>
    </row>
    <row r="169" spans="2:18" x14ac:dyDescent="0.25">
      <c r="B169" s="53" t="s">
        <v>155</v>
      </c>
      <c r="C169" s="53"/>
      <c r="D169" s="53"/>
      <c r="E169" s="54"/>
      <c r="F169" s="54"/>
      <c r="G169" s="55"/>
      <c r="H169" s="55"/>
      <c r="I169" s="171"/>
      <c r="J169" s="159"/>
      <c r="K169" s="121"/>
      <c r="L169" s="121"/>
      <c r="M169" s="121">
        <f>SUM(M160:M168)</f>
        <v>4415.6812616661782</v>
      </c>
      <c r="N169" s="121">
        <f>SUM(N160:N168)</f>
        <v>5505.8369846211699</v>
      </c>
      <c r="O169" s="121">
        <f>SUM(O160:O168)</f>
        <v>140.00612766545058</v>
      </c>
      <c r="P169" s="122"/>
      <c r="Q169" s="122"/>
      <c r="R169" s="159"/>
    </row>
    <row r="170" spans="2:18" x14ac:dyDescent="0.25">
      <c r="B170" s="124" t="s">
        <v>156</v>
      </c>
      <c r="C170" s="124"/>
      <c r="D170" s="124"/>
      <c r="E170" s="124"/>
      <c r="F170" s="124"/>
      <c r="G170" s="124"/>
      <c r="H170" s="124"/>
      <c r="I170" s="148"/>
      <c r="J170" s="124"/>
      <c r="K170" s="179"/>
      <c r="L170" s="179"/>
      <c r="M170" s="179"/>
      <c r="N170" s="179"/>
      <c r="O170" s="179"/>
      <c r="P170" s="180"/>
      <c r="Q170" s="180"/>
      <c r="R170" s="124"/>
    </row>
    <row r="171" spans="2:18" ht="48" x14ac:dyDescent="0.25">
      <c r="B171" s="50" t="s">
        <v>250</v>
      </c>
      <c r="C171" s="50"/>
      <c r="D171" s="50"/>
      <c r="E171" s="50" t="s">
        <v>239</v>
      </c>
      <c r="F171" s="50" t="s">
        <v>240</v>
      </c>
      <c r="G171" s="50" t="s">
        <v>1</v>
      </c>
      <c r="H171" s="50" t="s">
        <v>117</v>
      </c>
      <c r="I171" s="93" t="s">
        <v>324</v>
      </c>
      <c r="J171" s="50" t="s">
        <v>324</v>
      </c>
      <c r="K171" s="123" t="s">
        <v>100</v>
      </c>
      <c r="L171" s="123" t="s">
        <v>101</v>
      </c>
      <c r="M171" s="123" t="s">
        <v>102</v>
      </c>
      <c r="N171" s="123" t="s">
        <v>103</v>
      </c>
      <c r="O171" s="123" t="s">
        <v>104</v>
      </c>
      <c r="P171" s="123" t="s">
        <v>298</v>
      </c>
      <c r="Q171" s="123" t="s">
        <v>223</v>
      </c>
      <c r="R171" s="50" t="s">
        <v>238</v>
      </c>
    </row>
    <row r="172" spans="2:18" hidden="1" x14ac:dyDescent="0.25">
      <c r="B172" s="42" t="s">
        <v>157</v>
      </c>
      <c r="C172" s="42"/>
      <c r="D172" s="42" t="s">
        <v>12</v>
      </c>
      <c r="E172" s="43">
        <v>1</v>
      </c>
      <c r="F172" s="43">
        <v>1</v>
      </c>
      <c r="G172" s="43">
        <v>1</v>
      </c>
      <c r="H172" s="43"/>
      <c r="I172" s="94">
        <v>37</v>
      </c>
      <c r="J172" s="44">
        <f t="shared" ref="J172:J180" si="127">I172*factor1</f>
        <v>55.952125575907054</v>
      </c>
      <c r="K172" s="118">
        <f t="shared" ref="K172:K180" si="128">+J172/$G$5*1000</f>
        <v>69.76574261335044</v>
      </c>
      <c r="L172" s="118">
        <f t="shared" ref="L172:L180" si="129">+(J172*1000)/$G$6</f>
        <v>1.7740502478156406</v>
      </c>
      <c r="M172" s="120">
        <f t="shared" ref="M172" si="130">(G172*J172)</f>
        <v>55.952125575907054</v>
      </c>
      <c r="N172" s="118">
        <f t="shared" ref="N172" si="131">+K172*G172</f>
        <v>69.76574261335044</v>
      </c>
      <c r="O172" s="118">
        <f t="shared" ref="O172" si="132">+L172*G172</f>
        <v>1.7740502478156406</v>
      </c>
      <c r="P172" s="120"/>
      <c r="Q172" s="120">
        <f>IF(P172="Bueno",G172-#REF!,G172)</f>
        <v>1</v>
      </c>
      <c r="R172" s="44"/>
    </row>
    <row r="173" spans="2:18" x14ac:dyDescent="0.25">
      <c r="B173" s="42" t="s">
        <v>261</v>
      </c>
      <c r="C173" s="42"/>
      <c r="D173" s="42" t="s">
        <v>250</v>
      </c>
      <c r="E173" s="43">
        <v>1</v>
      </c>
      <c r="F173" s="43">
        <v>1</v>
      </c>
      <c r="G173" s="43">
        <v>1</v>
      </c>
      <c r="H173" s="43"/>
      <c r="I173" s="94">
        <v>400</v>
      </c>
      <c r="J173" s="44"/>
      <c r="K173" s="118">
        <f t="shared" si="128"/>
        <v>0</v>
      </c>
      <c r="L173" s="118">
        <f t="shared" si="129"/>
        <v>0</v>
      </c>
      <c r="M173" s="120">
        <f t="shared" ref="M173:M180" si="133">(G173*J173)</f>
        <v>0</v>
      </c>
      <c r="N173" s="118">
        <f t="shared" ref="N173:N180" si="134">+K173*G173</f>
        <v>0</v>
      </c>
      <c r="O173" s="118">
        <f t="shared" ref="O173:O180" si="135">+L173*G173</f>
        <v>0</v>
      </c>
      <c r="P173" s="120"/>
      <c r="Q173" s="120">
        <f>IF(P173="Bueno",G173-#REF!,G173)</f>
        <v>1</v>
      </c>
      <c r="R173" s="44"/>
    </row>
    <row r="174" spans="2:18" hidden="1" x14ac:dyDescent="0.25">
      <c r="B174" s="42" t="s">
        <v>158</v>
      </c>
      <c r="C174" s="42"/>
      <c r="D174" s="42" t="s">
        <v>12</v>
      </c>
      <c r="E174" s="43">
        <v>2</v>
      </c>
      <c r="F174" s="43">
        <v>1</v>
      </c>
      <c r="G174" s="43">
        <v>2</v>
      </c>
      <c r="H174" s="43"/>
      <c r="I174" s="94">
        <v>55</v>
      </c>
      <c r="J174" s="44">
        <f t="shared" si="127"/>
        <v>83.172078558780754</v>
      </c>
      <c r="K174" s="118">
        <f t="shared" si="128"/>
        <v>103.70583361443984</v>
      </c>
      <c r="L174" s="118">
        <f t="shared" si="129"/>
        <v>2.6371017197259521</v>
      </c>
      <c r="M174" s="120">
        <f t="shared" si="133"/>
        <v>166.34415711756151</v>
      </c>
      <c r="N174" s="118">
        <f t="shared" si="134"/>
        <v>207.41166722887968</v>
      </c>
      <c r="O174" s="118">
        <f t="shared" si="135"/>
        <v>5.2742034394519042</v>
      </c>
      <c r="P174" s="120"/>
      <c r="Q174" s="120">
        <f>IF(P174="Bueno",G174-#REF!,G174)</f>
        <v>2</v>
      </c>
      <c r="R174" s="44"/>
    </row>
    <row r="175" spans="2:18" hidden="1" x14ac:dyDescent="0.25">
      <c r="B175" s="42" t="s">
        <v>335</v>
      </c>
      <c r="C175" s="42"/>
      <c r="D175" s="42" t="s">
        <v>12</v>
      </c>
      <c r="E175" s="43">
        <v>1</v>
      </c>
      <c r="F175" s="43">
        <v>1</v>
      </c>
      <c r="G175" s="43">
        <v>1</v>
      </c>
      <c r="H175" s="43"/>
      <c r="I175" s="94">
        <v>50</v>
      </c>
      <c r="J175" s="44">
        <f t="shared" si="127"/>
        <v>75.610980507982504</v>
      </c>
      <c r="K175" s="118">
        <f t="shared" si="128"/>
        <v>94.278030558581676</v>
      </c>
      <c r="L175" s="118">
        <f t="shared" si="129"/>
        <v>2.3973651997508654</v>
      </c>
      <c r="M175" s="120">
        <f t="shared" si="133"/>
        <v>75.610980507982504</v>
      </c>
      <c r="N175" s="118">
        <f t="shared" si="134"/>
        <v>94.278030558581676</v>
      </c>
      <c r="O175" s="118">
        <f t="shared" si="135"/>
        <v>2.3973651997508654</v>
      </c>
      <c r="P175" s="120"/>
      <c r="Q175" s="120">
        <f>IF(P175="Bueno",G175-#REF!,G175)</f>
        <v>1</v>
      </c>
      <c r="R175" s="44"/>
    </row>
    <row r="176" spans="2:18" x14ac:dyDescent="0.25">
      <c r="B176" s="42" t="s">
        <v>336</v>
      </c>
      <c r="C176" s="42"/>
      <c r="D176" s="42" t="s">
        <v>250</v>
      </c>
      <c r="E176" s="43">
        <v>1</v>
      </c>
      <c r="F176" s="43">
        <v>1</v>
      </c>
      <c r="G176" s="43">
        <v>1</v>
      </c>
      <c r="H176" s="43"/>
      <c r="I176" s="94">
        <v>15</v>
      </c>
      <c r="J176" s="44"/>
      <c r="K176" s="118">
        <f t="shared" si="128"/>
        <v>0</v>
      </c>
      <c r="L176" s="118">
        <f t="shared" si="129"/>
        <v>0</v>
      </c>
      <c r="M176" s="120">
        <f t="shared" si="133"/>
        <v>0</v>
      </c>
      <c r="N176" s="118">
        <f t="shared" si="134"/>
        <v>0</v>
      </c>
      <c r="O176" s="118">
        <f t="shared" si="135"/>
        <v>0</v>
      </c>
      <c r="P176" s="120"/>
      <c r="Q176" s="120">
        <f>IF(P176="Bueno",G176-#REF!,G176)</f>
        <v>1</v>
      </c>
      <c r="R176" s="44"/>
    </row>
    <row r="177" spans="2:18" hidden="1" x14ac:dyDescent="0.25">
      <c r="B177" s="42" t="s">
        <v>337</v>
      </c>
      <c r="C177" s="42"/>
      <c r="D177" s="42" t="s">
        <v>12</v>
      </c>
      <c r="E177" s="43">
        <v>16</v>
      </c>
      <c r="F177" s="43">
        <v>1</v>
      </c>
      <c r="G177" s="43">
        <v>16</v>
      </c>
      <c r="H177" s="43"/>
      <c r="I177" s="94">
        <v>35</v>
      </c>
      <c r="J177" s="44">
        <f t="shared" si="127"/>
        <v>52.927686355587753</v>
      </c>
      <c r="K177" s="118">
        <f t="shared" si="128"/>
        <v>65.994621391007172</v>
      </c>
      <c r="L177" s="118">
        <f t="shared" si="129"/>
        <v>1.6781556398256059</v>
      </c>
      <c r="M177" s="120">
        <f t="shared" si="133"/>
        <v>846.84298168940404</v>
      </c>
      <c r="N177" s="118">
        <f t="shared" si="134"/>
        <v>1055.9139422561148</v>
      </c>
      <c r="O177" s="118">
        <f t="shared" si="135"/>
        <v>26.850490237209694</v>
      </c>
      <c r="P177" s="120"/>
      <c r="Q177" s="120">
        <f>IF(P177="Bueno",G177-#REF!,G177)</f>
        <v>16</v>
      </c>
      <c r="R177" s="44"/>
    </row>
    <row r="178" spans="2:18" hidden="1" x14ac:dyDescent="0.25">
      <c r="B178" s="42" t="s">
        <v>262</v>
      </c>
      <c r="C178" s="42"/>
      <c r="D178" s="42" t="s">
        <v>12</v>
      </c>
      <c r="E178" s="43">
        <v>1</v>
      </c>
      <c r="F178" s="43">
        <v>1</v>
      </c>
      <c r="G178" s="43">
        <v>1</v>
      </c>
      <c r="H178" s="43"/>
      <c r="I178" s="94">
        <v>4</v>
      </c>
      <c r="J178" s="44">
        <f t="shared" si="127"/>
        <v>6.0488784406386005</v>
      </c>
      <c r="K178" s="118">
        <f t="shared" si="128"/>
        <v>7.5422424446865346</v>
      </c>
      <c r="L178" s="118">
        <f t="shared" si="129"/>
        <v>0.19178921598006926</v>
      </c>
      <c r="M178" s="120">
        <f t="shared" si="133"/>
        <v>6.0488784406386005</v>
      </c>
      <c r="N178" s="118">
        <f t="shared" si="134"/>
        <v>7.5422424446865346</v>
      </c>
      <c r="O178" s="118">
        <f t="shared" si="135"/>
        <v>0.19178921598006926</v>
      </c>
      <c r="P178" s="120"/>
      <c r="Q178" s="120">
        <f>IF(P178="Bueno",G178-#REF!,G178)</f>
        <v>1</v>
      </c>
      <c r="R178" s="44"/>
    </row>
    <row r="179" spans="2:18" x14ac:dyDescent="0.25">
      <c r="B179" s="42" t="s">
        <v>338</v>
      </c>
      <c r="C179" s="42"/>
      <c r="D179" s="42" t="s">
        <v>250</v>
      </c>
      <c r="E179" s="43">
        <v>1</v>
      </c>
      <c r="F179" s="43">
        <v>1</v>
      </c>
      <c r="G179" s="43">
        <v>1</v>
      </c>
      <c r="H179" s="43"/>
      <c r="I179" s="94">
        <v>40</v>
      </c>
      <c r="J179" s="44"/>
      <c r="K179" s="118">
        <f t="shared" si="128"/>
        <v>0</v>
      </c>
      <c r="L179" s="118">
        <f t="shared" si="129"/>
        <v>0</v>
      </c>
      <c r="M179" s="120">
        <f t="shared" si="133"/>
        <v>0</v>
      </c>
      <c r="N179" s="118">
        <f t="shared" si="134"/>
        <v>0</v>
      </c>
      <c r="O179" s="118">
        <f t="shared" si="135"/>
        <v>0</v>
      </c>
      <c r="P179" s="120"/>
      <c r="Q179" s="120">
        <f>IF(P179="Bueno",G179-#REF!,G179)</f>
        <v>1</v>
      </c>
      <c r="R179" s="44"/>
    </row>
    <row r="180" spans="2:18" hidden="1" x14ac:dyDescent="0.25">
      <c r="B180" s="42" t="s">
        <v>159</v>
      </c>
      <c r="C180" s="42"/>
      <c r="D180" s="42" t="s">
        <v>12</v>
      </c>
      <c r="E180" s="43">
        <v>8</v>
      </c>
      <c r="F180" s="43">
        <v>1</v>
      </c>
      <c r="G180" s="43">
        <v>8</v>
      </c>
      <c r="H180" s="43"/>
      <c r="I180" s="94">
        <v>80</v>
      </c>
      <c r="J180" s="44">
        <f t="shared" si="127"/>
        <v>120.97756881277201</v>
      </c>
      <c r="K180" s="118">
        <f t="shared" si="128"/>
        <v>150.84484889373067</v>
      </c>
      <c r="L180" s="118">
        <f t="shared" si="129"/>
        <v>3.8357843196013852</v>
      </c>
      <c r="M180" s="120">
        <f t="shared" si="133"/>
        <v>967.82055050217605</v>
      </c>
      <c r="N180" s="118">
        <f t="shared" si="134"/>
        <v>1206.7587911498454</v>
      </c>
      <c r="O180" s="118">
        <f t="shared" si="135"/>
        <v>30.686274556811082</v>
      </c>
      <c r="P180" s="120"/>
      <c r="Q180" s="120">
        <f>IF(P180="Bueno",G180-#REF!,G180)</f>
        <v>8</v>
      </c>
      <c r="R180" s="44"/>
    </row>
    <row r="181" spans="2:18" x14ac:dyDescent="0.25">
      <c r="B181" s="53" t="s">
        <v>160</v>
      </c>
      <c r="C181" s="53"/>
      <c r="D181" s="53"/>
      <c r="E181" s="54"/>
      <c r="F181" s="54"/>
      <c r="G181" s="55"/>
      <c r="H181" s="55"/>
      <c r="I181" s="171"/>
      <c r="J181" s="159"/>
      <c r="K181" s="121"/>
      <c r="L181" s="121"/>
      <c r="M181" s="121">
        <f>SUM(M172:M180)</f>
        <v>2118.6196738336698</v>
      </c>
      <c r="N181" s="121">
        <f>SUM(N172:N180)</f>
        <v>2641.6704162514584</v>
      </c>
      <c r="O181" s="121">
        <f>SUM(O172:O180)</f>
        <v>67.174172897019247</v>
      </c>
      <c r="P181" s="122"/>
      <c r="Q181" s="122"/>
      <c r="R181" s="159"/>
    </row>
    <row r="182" spans="2:18" x14ac:dyDescent="0.25">
      <c r="B182" s="124" t="s">
        <v>161</v>
      </c>
      <c r="C182" s="124"/>
      <c r="D182" s="124"/>
      <c r="E182" s="124"/>
      <c r="F182" s="124"/>
      <c r="G182" s="124"/>
      <c r="H182" s="124"/>
      <c r="I182" s="148"/>
      <c r="J182" s="124"/>
      <c r="K182" s="179"/>
      <c r="L182" s="179"/>
      <c r="M182" s="179"/>
      <c r="N182" s="179"/>
      <c r="O182" s="179"/>
      <c r="P182" s="180"/>
      <c r="Q182" s="180"/>
      <c r="R182" s="124"/>
    </row>
    <row r="183" spans="2:18" ht="48" x14ac:dyDescent="0.25">
      <c r="B183" s="50" t="s">
        <v>250</v>
      </c>
      <c r="C183" s="50"/>
      <c r="D183" s="50"/>
      <c r="E183" s="50" t="s">
        <v>239</v>
      </c>
      <c r="F183" s="50" t="s">
        <v>240</v>
      </c>
      <c r="G183" s="50" t="s">
        <v>1</v>
      </c>
      <c r="H183" s="50" t="s">
        <v>117</v>
      </c>
      <c r="I183" s="93" t="s">
        <v>324</v>
      </c>
      <c r="J183" s="50" t="s">
        <v>324</v>
      </c>
      <c r="K183" s="123" t="s">
        <v>100</v>
      </c>
      <c r="L183" s="123" t="s">
        <v>101</v>
      </c>
      <c r="M183" s="123" t="s">
        <v>102</v>
      </c>
      <c r="N183" s="123" t="s">
        <v>103</v>
      </c>
      <c r="O183" s="123" t="s">
        <v>104</v>
      </c>
      <c r="P183" s="123" t="s">
        <v>298</v>
      </c>
      <c r="Q183" s="123" t="s">
        <v>223</v>
      </c>
      <c r="R183" s="50" t="s">
        <v>238</v>
      </c>
    </row>
    <row r="184" spans="2:18" ht="16.5" hidden="1" customHeight="1" x14ac:dyDescent="0.25">
      <c r="B184" s="102" t="s">
        <v>339</v>
      </c>
      <c r="C184" s="102"/>
      <c r="D184" s="42" t="s">
        <v>12</v>
      </c>
      <c r="E184" s="46">
        <v>1</v>
      </c>
      <c r="F184" s="46">
        <v>1</v>
      </c>
      <c r="G184" s="43">
        <v>1</v>
      </c>
      <c r="H184" s="43"/>
      <c r="I184" s="96">
        <v>190</v>
      </c>
      <c r="J184" s="44">
        <f t="shared" ref="J184:J204" si="136">I184*factor1</f>
        <v>287.32172593033351</v>
      </c>
      <c r="K184" s="118">
        <f t="shared" ref="K184:K187" si="137">+J184/$G$5*1000</f>
        <v>358.25651612261038</v>
      </c>
      <c r="L184" s="118">
        <f t="shared" ref="L184:L204" si="138">+(J184*1000)/$G$6</f>
        <v>9.1099877590532881</v>
      </c>
      <c r="M184" s="120">
        <f t="shared" ref="M184:M192" si="139">(G184*J184)</f>
        <v>287.32172593033351</v>
      </c>
      <c r="N184" s="118">
        <f t="shared" ref="N184:N187" si="140">+K184*G184</f>
        <v>358.25651612261038</v>
      </c>
      <c r="O184" s="118">
        <f t="shared" ref="O184:O187" si="141">+L184*G184</f>
        <v>9.1099877590532881</v>
      </c>
      <c r="P184" s="120"/>
      <c r="Q184" s="120">
        <f>IF(P184="Bueno",G184-#REF!,G184)</f>
        <v>1</v>
      </c>
      <c r="R184" s="44"/>
    </row>
    <row r="185" spans="2:18" hidden="1" x14ac:dyDescent="0.25">
      <c r="B185" s="42" t="s">
        <v>105</v>
      </c>
      <c r="C185" s="42"/>
      <c r="D185" s="42" t="s">
        <v>12</v>
      </c>
      <c r="E185" s="43">
        <v>2</v>
      </c>
      <c r="F185" s="43">
        <v>1</v>
      </c>
      <c r="G185" s="43">
        <v>2</v>
      </c>
      <c r="H185" s="43"/>
      <c r="I185" s="96">
        <v>182</v>
      </c>
      <c r="J185" s="44">
        <f t="shared" si="136"/>
        <v>275.22396904905634</v>
      </c>
      <c r="K185" s="118">
        <f t="shared" si="137"/>
        <v>343.17203123323731</v>
      </c>
      <c r="L185" s="118">
        <f t="shared" si="138"/>
        <v>8.7264093270931529</v>
      </c>
      <c r="M185" s="120">
        <f t="shared" si="139"/>
        <v>550.44793809811267</v>
      </c>
      <c r="N185" s="118">
        <f t="shared" si="140"/>
        <v>686.34406246647461</v>
      </c>
      <c r="O185" s="118">
        <f t="shared" si="141"/>
        <v>17.452818654186306</v>
      </c>
      <c r="P185" s="120"/>
      <c r="Q185" s="120">
        <f>IF(P185="Bueno",G185-#REF!,G185)</f>
        <v>2</v>
      </c>
      <c r="R185" s="44"/>
    </row>
    <row r="186" spans="2:18" hidden="1" x14ac:dyDescent="0.25">
      <c r="B186" s="42" t="s">
        <v>73</v>
      </c>
      <c r="C186" s="42"/>
      <c r="D186" s="42" t="s">
        <v>12</v>
      </c>
      <c r="E186" s="43">
        <v>2</v>
      </c>
      <c r="F186" s="43">
        <v>1</v>
      </c>
      <c r="G186" s="43">
        <v>2</v>
      </c>
      <c r="H186" s="43"/>
      <c r="I186" s="96">
        <v>38</v>
      </c>
      <c r="J186" s="44">
        <f t="shared" si="136"/>
        <v>57.464345186066701</v>
      </c>
      <c r="K186" s="118">
        <f t="shared" si="137"/>
        <v>71.651303224522067</v>
      </c>
      <c r="L186" s="118">
        <f t="shared" si="138"/>
        <v>1.8219975518106579</v>
      </c>
      <c r="M186" s="120">
        <f t="shared" si="139"/>
        <v>114.9286903721334</v>
      </c>
      <c r="N186" s="118">
        <f t="shared" si="140"/>
        <v>143.30260644904413</v>
      </c>
      <c r="O186" s="118">
        <f t="shared" si="141"/>
        <v>3.6439951036213158</v>
      </c>
      <c r="P186" s="120"/>
      <c r="Q186" s="120">
        <f>IF(P186="Bueno",G186-#REF!,G186)</f>
        <v>2</v>
      </c>
      <c r="R186" s="44"/>
    </row>
    <row r="187" spans="2:18" x14ac:dyDescent="0.25">
      <c r="B187" s="42" t="s">
        <v>309</v>
      </c>
      <c r="C187" s="42"/>
      <c r="D187" s="42" t="s">
        <v>250</v>
      </c>
      <c r="E187" s="43">
        <v>1</v>
      </c>
      <c r="F187" s="43">
        <v>1</v>
      </c>
      <c r="G187" s="43">
        <v>1</v>
      </c>
      <c r="H187" s="43"/>
      <c r="I187" s="96">
        <v>400</v>
      </c>
      <c r="J187" s="44"/>
      <c r="K187" s="118">
        <f t="shared" si="137"/>
        <v>0</v>
      </c>
      <c r="L187" s="118">
        <f t="shared" si="138"/>
        <v>0</v>
      </c>
      <c r="M187" s="120">
        <f t="shared" si="139"/>
        <v>0</v>
      </c>
      <c r="N187" s="118">
        <f t="shared" si="140"/>
        <v>0</v>
      </c>
      <c r="O187" s="118">
        <f t="shared" si="141"/>
        <v>0</v>
      </c>
      <c r="P187" s="120"/>
      <c r="Q187" s="120">
        <f>IF(P187="Bueno",G187-#REF!,G187)</f>
        <v>1</v>
      </c>
      <c r="R187" s="44"/>
    </row>
    <row r="188" spans="2:18" hidden="1" x14ac:dyDescent="0.25">
      <c r="B188" s="42" t="s">
        <v>53</v>
      </c>
      <c r="C188" s="42"/>
      <c r="D188" s="42" t="s">
        <v>12</v>
      </c>
      <c r="E188" s="43">
        <v>1</v>
      </c>
      <c r="F188" s="43">
        <v>1</v>
      </c>
      <c r="G188" s="43">
        <v>1</v>
      </c>
      <c r="H188" s="43"/>
      <c r="I188" s="96">
        <v>55</v>
      </c>
      <c r="J188" s="44">
        <f t="shared" si="136"/>
        <v>83.172078558780754</v>
      </c>
      <c r="K188" s="118">
        <f>+J188/$G$5*1000</f>
        <v>103.70583361443984</v>
      </c>
      <c r="L188" s="118">
        <f t="shared" si="138"/>
        <v>2.6371017197259521</v>
      </c>
      <c r="M188" s="120">
        <f t="shared" si="139"/>
        <v>83.172078558780754</v>
      </c>
      <c r="N188" s="118">
        <f t="shared" ref="N188" si="142">+K188*G188</f>
        <v>103.70583361443984</v>
      </c>
      <c r="O188" s="118">
        <f t="shared" ref="O188" si="143">+L188*G188</f>
        <v>2.6371017197259521</v>
      </c>
      <c r="P188" s="120"/>
      <c r="Q188" s="120">
        <f>IF(P188="Bueno",G188-#REF!,G188)</f>
        <v>1</v>
      </c>
      <c r="R188" s="44"/>
    </row>
    <row r="189" spans="2:18" hidden="1" x14ac:dyDescent="0.25">
      <c r="B189" s="42" t="s">
        <v>263</v>
      </c>
      <c r="C189" s="42"/>
      <c r="D189" s="42" t="s">
        <v>12</v>
      </c>
      <c r="E189" s="43">
        <v>1</v>
      </c>
      <c r="F189" s="43">
        <v>1</v>
      </c>
      <c r="G189" s="43">
        <v>1</v>
      </c>
      <c r="H189" s="43"/>
      <c r="I189" s="96">
        <v>91</v>
      </c>
      <c r="J189" s="44">
        <f t="shared" si="136"/>
        <v>137.61198452452817</v>
      </c>
      <c r="K189" s="118">
        <f t="shared" ref="K189:K204" si="144">+J189/$G$5*1000</f>
        <v>171.58601561661865</v>
      </c>
      <c r="L189" s="118">
        <f t="shared" si="138"/>
        <v>4.3632046635465764</v>
      </c>
      <c r="M189" s="120">
        <f t="shared" si="139"/>
        <v>137.61198452452817</v>
      </c>
      <c r="N189" s="118">
        <f t="shared" ref="N189:N204" si="145">+K189*G189</f>
        <v>171.58601561661865</v>
      </c>
      <c r="O189" s="118">
        <f t="shared" ref="O189:O204" si="146">+L189*G189</f>
        <v>4.3632046635465764</v>
      </c>
      <c r="P189" s="120"/>
      <c r="Q189" s="120">
        <f>IF(P189="Bueno",G189-#REF!,G189)</f>
        <v>1</v>
      </c>
      <c r="R189" s="44"/>
    </row>
    <row r="190" spans="2:18" hidden="1" x14ac:dyDescent="0.25">
      <c r="B190" s="42" t="s">
        <v>76</v>
      </c>
      <c r="C190" s="42"/>
      <c r="D190" s="42" t="s">
        <v>12</v>
      </c>
      <c r="E190" s="43">
        <v>1</v>
      </c>
      <c r="F190" s="43">
        <v>1</v>
      </c>
      <c r="G190" s="43">
        <v>1</v>
      </c>
      <c r="H190" s="43"/>
      <c r="I190" s="96">
        <v>500</v>
      </c>
      <c r="J190" s="44">
        <f t="shared" si="136"/>
        <v>756.10980507982504</v>
      </c>
      <c r="K190" s="118">
        <f t="shared" si="144"/>
        <v>942.78030558581668</v>
      </c>
      <c r="L190" s="118">
        <f t="shared" si="138"/>
        <v>23.973651997508654</v>
      </c>
      <c r="M190" s="120">
        <f t="shared" si="139"/>
        <v>756.10980507982504</v>
      </c>
      <c r="N190" s="118">
        <f t="shared" si="145"/>
        <v>942.78030558581668</v>
      </c>
      <c r="O190" s="118">
        <f t="shared" si="146"/>
        <v>23.973651997508654</v>
      </c>
      <c r="P190" s="120"/>
      <c r="Q190" s="120">
        <f>IF(P190="Bueno",G190-#REF!,G190)</f>
        <v>1</v>
      </c>
      <c r="R190" s="44"/>
    </row>
    <row r="191" spans="2:18" hidden="1" x14ac:dyDescent="0.25">
      <c r="B191" s="42" t="s">
        <v>82</v>
      </c>
      <c r="C191" s="42"/>
      <c r="D191" s="42" t="s">
        <v>12</v>
      </c>
      <c r="E191" s="43">
        <v>1</v>
      </c>
      <c r="F191" s="43">
        <v>1</v>
      </c>
      <c r="G191" s="43">
        <v>1</v>
      </c>
      <c r="H191" s="43"/>
      <c r="I191" s="96">
        <v>187</v>
      </c>
      <c r="J191" s="44">
        <f t="shared" si="136"/>
        <v>282.78506709985459</v>
      </c>
      <c r="K191" s="118">
        <f t="shared" si="144"/>
        <v>352.5998342890955</v>
      </c>
      <c r="L191" s="118">
        <f t="shared" si="138"/>
        <v>8.9661458470682387</v>
      </c>
      <c r="M191" s="120">
        <f t="shared" si="139"/>
        <v>282.78506709985459</v>
      </c>
      <c r="N191" s="118">
        <f t="shared" si="145"/>
        <v>352.5998342890955</v>
      </c>
      <c r="O191" s="118">
        <f t="shared" si="146"/>
        <v>8.9661458470682387</v>
      </c>
      <c r="P191" s="120"/>
      <c r="Q191" s="120">
        <f>IF(P191="Bueno",G191-#REF!,G191)</f>
        <v>1</v>
      </c>
      <c r="R191" s="44"/>
    </row>
    <row r="192" spans="2:18" hidden="1" x14ac:dyDescent="0.25">
      <c r="B192" s="42" t="s">
        <v>83</v>
      </c>
      <c r="C192" s="42"/>
      <c r="D192" s="42" t="s">
        <v>12</v>
      </c>
      <c r="E192" s="43">
        <v>1</v>
      </c>
      <c r="F192" s="43">
        <v>1</v>
      </c>
      <c r="G192" s="43">
        <v>1</v>
      </c>
      <c r="H192" s="43"/>
      <c r="I192" s="96">
        <v>100</v>
      </c>
      <c r="J192" s="44">
        <f t="shared" si="136"/>
        <v>151.22196101596501</v>
      </c>
      <c r="K192" s="118">
        <f t="shared" si="144"/>
        <v>188.55606111716335</v>
      </c>
      <c r="L192" s="118">
        <f t="shared" si="138"/>
        <v>4.7947303995017307</v>
      </c>
      <c r="M192" s="120">
        <f t="shared" si="139"/>
        <v>151.22196101596501</v>
      </c>
      <c r="N192" s="118">
        <f t="shared" si="145"/>
        <v>188.55606111716335</v>
      </c>
      <c r="O192" s="118">
        <f t="shared" si="146"/>
        <v>4.7947303995017307</v>
      </c>
      <c r="P192" s="120"/>
      <c r="Q192" s="120">
        <f>IF(P192="Bueno",G192-#REF!,G192)</f>
        <v>1</v>
      </c>
      <c r="R192" s="44"/>
    </row>
    <row r="193" spans="2:18" hidden="1" x14ac:dyDescent="0.25">
      <c r="B193" s="42" t="s">
        <v>162</v>
      </c>
      <c r="C193" s="42"/>
      <c r="D193" s="42" t="s">
        <v>12</v>
      </c>
      <c r="E193" s="43">
        <v>1</v>
      </c>
      <c r="F193" s="43">
        <v>1</v>
      </c>
      <c r="G193" s="43">
        <v>1</v>
      </c>
      <c r="H193" s="43"/>
      <c r="I193" s="96">
        <v>187</v>
      </c>
      <c r="J193" s="44">
        <f t="shared" si="136"/>
        <v>282.78506709985459</v>
      </c>
      <c r="K193" s="118">
        <f t="shared" si="144"/>
        <v>352.5998342890955</v>
      </c>
      <c r="L193" s="118">
        <f t="shared" si="138"/>
        <v>8.9661458470682387</v>
      </c>
      <c r="M193" s="120">
        <f t="shared" ref="M193:M204" si="147">(G193*J193)</f>
        <v>282.78506709985459</v>
      </c>
      <c r="N193" s="118">
        <f t="shared" si="145"/>
        <v>352.5998342890955</v>
      </c>
      <c r="O193" s="118">
        <f t="shared" si="146"/>
        <v>8.9661458470682387</v>
      </c>
      <c r="P193" s="120"/>
      <c r="Q193" s="120">
        <f>IF(P193="Bueno",G193-#REF!,G193)</f>
        <v>1</v>
      </c>
      <c r="R193" s="44"/>
    </row>
    <row r="194" spans="2:18" hidden="1" x14ac:dyDescent="0.25">
      <c r="B194" s="42" t="s">
        <v>163</v>
      </c>
      <c r="C194" s="42"/>
      <c r="D194" s="42" t="s">
        <v>12</v>
      </c>
      <c r="E194" s="43">
        <v>1</v>
      </c>
      <c r="F194" s="43">
        <v>1</v>
      </c>
      <c r="G194" s="43">
        <v>1</v>
      </c>
      <c r="H194" s="43"/>
      <c r="I194" s="96">
        <v>186</v>
      </c>
      <c r="J194" s="44">
        <f t="shared" si="136"/>
        <v>281.27284748969493</v>
      </c>
      <c r="K194" s="118">
        <f t="shared" si="144"/>
        <v>350.71427367792387</v>
      </c>
      <c r="L194" s="118">
        <f t="shared" si="138"/>
        <v>8.9181985430732205</v>
      </c>
      <c r="M194" s="120">
        <f t="shared" si="147"/>
        <v>281.27284748969493</v>
      </c>
      <c r="N194" s="118">
        <f t="shared" si="145"/>
        <v>350.71427367792387</v>
      </c>
      <c r="O194" s="118">
        <f t="shared" si="146"/>
        <v>8.9181985430732205</v>
      </c>
      <c r="P194" s="120"/>
      <c r="Q194" s="120">
        <f>IF(P194="Bueno",G194-#REF!,G194)</f>
        <v>1</v>
      </c>
      <c r="R194" s="44"/>
    </row>
    <row r="195" spans="2:18" hidden="1" x14ac:dyDescent="0.25">
      <c r="B195" s="42" t="s">
        <v>164</v>
      </c>
      <c r="C195" s="42"/>
      <c r="D195" s="42" t="s">
        <v>12</v>
      </c>
      <c r="E195" s="43">
        <v>4</v>
      </c>
      <c r="F195" s="43">
        <v>1</v>
      </c>
      <c r="G195" s="43">
        <v>4</v>
      </c>
      <c r="H195" s="43"/>
      <c r="I195" s="96">
        <v>27</v>
      </c>
      <c r="J195" s="44">
        <f t="shared" si="136"/>
        <v>40.829929474310553</v>
      </c>
      <c r="K195" s="118">
        <f t="shared" si="144"/>
        <v>50.910136501634106</v>
      </c>
      <c r="L195" s="118">
        <f t="shared" si="138"/>
        <v>1.2945772078654676</v>
      </c>
      <c r="M195" s="120">
        <f t="shared" si="147"/>
        <v>163.31971789724221</v>
      </c>
      <c r="N195" s="118">
        <f t="shared" si="145"/>
        <v>203.64054600653643</v>
      </c>
      <c r="O195" s="118">
        <f t="shared" si="146"/>
        <v>5.1783088314618704</v>
      </c>
      <c r="P195" s="120"/>
      <c r="Q195" s="120">
        <f>IF(P195="Bueno",G195-#REF!,G195)</f>
        <v>4</v>
      </c>
      <c r="R195" s="44"/>
    </row>
    <row r="196" spans="2:18" hidden="1" x14ac:dyDescent="0.25">
      <c r="B196" s="42" t="s">
        <v>264</v>
      </c>
      <c r="C196" s="42"/>
      <c r="D196" s="42" t="s">
        <v>12</v>
      </c>
      <c r="E196" s="43">
        <v>1</v>
      </c>
      <c r="F196" s="43">
        <v>1</v>
      </c>
      <c r="G196" s="43">
        <v>1</v>
      </c>
      <c r="H196" s="43"/>
      <c r="I196" s="96">
        <v>1300</v>
      </c>
      <c r="J196" s="44">
        <f t="shared" si="136"/>
        <v>1965.8854932075451</v>
      </c>
      <c r="K196" s="118">
        <f t="shared" si="144"/>
        <v>2451.2287945231237</v>
      </c>
      <c r="L196" s="118">
        <f t="shared" si="138"/>
        <v>62.331495193522507</v>
      </c>
      <c r="M196" s="120">
        <f t="shared" si="147"/>
        <v>1965.8854932075451</v>
      </c>
      <c r="N196" s="118">
        <f t="shared" si="145"/>
        <v>2451.2287945231237</v>
      </c>
      <c r="O196" s="118">
        <f t="shared" si="146"/>
        <v>62.331495193522507</v>
      </c>
      <c r="P196" s="120"/>
      <c r="Q196" s="120">
        <f>IF(P196="Bueno",G196-#REF!,G196)</f>
        <v>1</v>
      </c>
      <c r="R196" s="44"/>
    </row>
    <row r="197" spans="2:18" hidden="1" x14ac:dyDescent="0.25">
      <c r="B197" s="42" t="s">
        <v>150</v>
      </c>
      <c r="C197" s="42"/>
      <c r="D197" s="42" t="s">
        <v>12</v>
      </c>
      <c r="E197" s="43">
        <v>12</v>
      </c>
      <c r="F197" s="43">
        <v>1</v>
      </c>
      <c r="G197" s="43">
        <v>12</v>
      </c>
      <c r="H197" s="43"/>
      <c r="I197" s="96">
        <v>10</v>
      </c>
      <c r="J197" s="44">
        <f t="shared" si="136"/>
        <v>15.122196101596501</v>
      </c>
      <c r="K197" s="118">
        <f t="shared" si="144"/>
        <v>18.855606111716334</v>
      </c>
      <c r="L197" s="118">
        <f t="shared" si="138"/>
        <v>0.47947303995017315</v>
      </c>
      <c r="M197" s="120">
        <f t="shared" si="147"/>
        <v>181.46635321915801</v>
      </c>
      <c r="N197" s="118">
        <f t="shared" si="145"/>
        <v>226.26727334059601</v>
      </c>
      <c r="O197" s="118">
        <f t="shared" si="146"/>
        <v>5.7536764794020776</v>
      </c>
      <c r="P197" s="120"/>
      <c r="Q197" s="120">
        <f>IF(P197="Bueno",G197-#REF!,G197)</f>
        <v>12</v>
      </c>
      <c r="R197" s="44"/>
    </row>
    <row r="198" spans="2:18" hidden="1" x14ac:dyDescent="0.25">
      <c r="B198" s="42" t="s">
        <v>316</v>
      </c>
      <c r="C198" s="42"/>
      <c r="D198" s="42" t="s">
        <v>12</v>
      </c>
      <c r="E198" s="43">
        <v>1</v>
      </c>
      <c r="F198" s="43">
        <v>1</v>
      </c>
      <c r="G198" s="43">
        <v>1</v>
      </c>
      <c r="H198" s="43"/>
      <c r="I198" s="96">
        <v>108</v>
      </c>
      <c r="J198" s="44">
        <f t="shared" si="136"/>
        <v>163.31971789724221</v>
      </c>
      <c r="K198" s="118">
        <f t="shared" si="144"/>
        <v>203.64054600653643</v>
      </c>
      <c r="L198" s="118">
        <f t="shared" si="138"/>
        <v>5.1783088314618704</v>
      </c>
      <c r="M198" s="120">
        <f t="shared" si="147"/>
        <v>163.31971789724221</v>
      </c>
      <c r="N198" s="118">
        <f t="shared" si="145"/>
        <v>203.64054600653643</v>
      </c>
      <c r="O198" s="118">
        <f t="shared" si="146"/>
        <v>5.1783088314618704</v>
      </c>
      <c r="P198" s="120"/>
      <c r="Q198" s="120">
        <f>IF(P198="Bueno",G198-#REF!,G198)</f>
        <v>1</v>
      </c>
      <c r="R198" s="44"/>
    </row>
    <row r="199" spans="2:18" hidden="1" x14ac:dyDescent="0.25">
      <c r="B199" s="42" t="s">
        <v>340</v>
      </c>
      <c r="C199" s="42"/>
      <c r="D199" s="42" t="s">
        <v>12</v>
      </c>
      <c r="E199" s="43">
        <v>1</v>
      </c>
      <c r="F199" s="43">
        <v>1</v>
      </c>
      <c r="G199" s="43">
        <v>1</v>
      </c>
      <c r="H199" s="43"/>
      <c r="I199" s="96">
        <v>32</v>
      </c>
      <c r="J199" s="44">
        <f t="shared" si="136"/>
        <v>48.391027525108804</v>
      </c>
      <c r="K199" s="118">
        <f t="shared" si="144"/>
        <v>60.337939557492277</v>
      </c>
      <c r="L199" s="118">
        <f t="shared" si="138"/>
        <v>1.5343137278405541</v>
      </c>
      <c r="M199" s="120">
        <f t="shared" si="147"/>
        <v>48.391027525108804</v>
      </c>
      <c r="N199" s="118">
        <f t="shared" si="145"/>
        <v>60.337939557492277</v>
      </c>
      <c r="O199" s="118">
        <f t="shared" si="146"/>
        <v>1.5343137278405541</v>
      </c>
      <c r="P199" s="120"/>
      <c r="Q199" s="120">
        <f>IF(P199="Bueno",G199-#REF!,G199)</f>
        <v>1</v>
      </c>
      <c r="R199" s="44"/>
    </row>
    <row r="200" spans="2:18" hidden="1" x14ac:dyDescent="0.25">
      <c r="B200" s="42" t="s">
        <v>267</v>
      </c>
      <c r="C200" s="42"/>
      <c r="D200" s="42" t="s">
        <v>12</v>
      </c>
      <c r="E200" s="43">
        <v>3</v>
      </c>
      <c r="F200" s="43">
        <v>1</v>
      </c>
      <c r="G200" s="43">
        <v>3</v>
      </c>
      <c r="H200" s="43"/>
      <c r="I200" s="96">
        <v>112</v>
      </c>
      <c r="J200" s="44">
        <f t="shared" si="136"/>
        <v>169.3685963378808</v>
      </c>
      <c r="K200" s="118">
        <f t="shared" si="144"/>
        <v>211.18278845122296</v>
      </c>
      <c r="L200" s="118">
        <f t="shared" si="138"/>
        <v>5.3700980474419389</v>
      </c>
      <c r="M200" s="120">
        <f t="shared" si="147"/>
        <v>508.10578901364238</v>
      </c>
      <c r="N200" s="118">
        <f t="shared" si="145"/>
        <v>633.54836535366894</v>
      </c>
      <c r="O200" s="118">
        <f t="shared" si="146"/>
        <v>16.110294142325817</v>
      </c>
      <c r="P200" s="120"/>
      <c r="Q200" s="120">
        <f>IF(P200="Bueno",G200-#REF!,G200)</f>
        <v>3</v>
      </c>
      <c r="R200" s="44"/>
    </row>
    <row r="201" spans="2:18" hidden="1" x14ac:dyDescent="0.25">
      <c r="B201" s="42" t="s">
        <v>79</v>
      </c>
      <c r="C201" s="42"/>
      <c r="D201" s="42" t="s">
        <v>12</v>
      </c>
      <c r="E201" s="43">
        <v>16</v>
      </c>
      <c r="F201" s="43">
        <v>1</v>
      </c>
      <c r="G201" s="43">
        <v>16</v>
      </c>
      <c r="H201" s="43"/>
      <c r="I201" s="96">
        <v>45</v>
      </c>
      <c r="J201" s="44">
        <f t="shared" si="136"/>
        <v>68.049882457184253</v>
      </c>
      <c r="K201" s="118">
        <f t="shared" si="144"/>
        <v>84.850227502723499</v>
      </c>
      <c r="L201" s="118">
        <f t="shared" si="138"/>
        <v>2.1576286797757791</v>
      </c>
      <c r="M201" s="120">
        <f t="shared" si="147"/>
        <v>1088.7981193149481</v>
      </c>
      <c r="N201" s="118">
        <f t="shared" si="145"/>
        <v>1357.603640043576</v>
      </c>
      <c r="O201" s="118">
        <f t="shared" si="146"/>
        <v>34.522058876412466</v>
      </c>
      <c r="P201" s="120"/>
      <c r="Q201" s="120">
        <f>IF(P201="Bueno",G201-#REF!,G201)</f>
        <v>16</v>
      </c>
      <c r="R201" s="44"/>
    </row>
    <row r="202" spans="2:18" hidden="1" x14ac:dyDescent="0.25">
      <c r="B202" s="42" t="s">
        <v>254</v>
      </c>
      <c r="C202" s="42"/>
      <c r="D202" s="42" t="s">
        <v>12</v>
      </c>
      <c r="E202" s="43">
        <v>1</v>
      </c>
      <c r="F202" s="43">
        <v>1</v>
      </c>
      <c r="G202" s="43">
        <v>1</v>
      </c>
      <c r="H202" s="43"/>
      <c r="I202" s="96">
        <v>0</v>
      </c>
      <c r="J202" s="44">
        <f t="shared" si="136"/>
        <v>0</v>
      </c>
      <c r="K202" s="118">
        <f t="shared" si="144"/>
        <v>0</v>
      </c>
      <c r="L202" s="118">
        <f t="shared" si="138"/>
        <v>0</v>
      </c>
      <c r="M202" s="120">
        <f t="shared" si="147"/>
        <v>0</v>
      </c>
      <c r="N202" s="118">
        <f t="shared" si="145"/>
        <v>0</v>
      </c>
      <c r="O202" s="118">
        <f t="shared" si="146"/>
        <v>0</v>
      </c>
      <c r="P202" s="120"/>
      <c r="Q202" s="120">
        <f>IF(P202="Bueno",G202-#REF!,G202)</f>
        <v>1</v>
      </c>
      <c r="R202" s="44"/>
    </row>
    <row r="203" spans="2:18" hidden="1" x14ac:dyDescent="0.25">
      <c r="B203" s="42" t="s">
        <v>55</v>
      </c>
      <c r="C203" s="42"/>
      <c r="D203" s="42" t="s">
        <v>12</v>
      </c>
      <c r="E203" s="43">
        <v>2</v>
      </c>
      <c r="F203" s="43">
        <v>1</v>
      </c>
      <c r="G203" s="43">
        <v>2</v>
      </c>
      <c r="H203" s="43"/>
      <c r="I203" s="96">
        <v>35</v>
      </c>
      <c r="J203" s="44">
        <f t="shared" si="136"/>
        <v>52.927686355587753</v>
      </c>
      <c r="K203" s="118">
        <f t="shared" si="144"/>
        <v>65.994621391007172</v>
      </c>
      <c r="L203" s="118">
        <f t="shared" si="138"/>
        <v>1.6781556398256059</v>
      </c>
      <c r="M203" s="120">
        <f t="shared" si="147"/>
        <v>105.85537271117551</v>
      </c>
      <c r="N203" s="118">
        <f t="shared" si="145"/>
        <v>131.98924278201434</v>
      </c>
      <c r="O203" s="118">
        <f t="shared" si="146"/>
        <v>3.3563112796512118</v>
      </c>
      <c r="P203" s="120"/>
      <c r="Q203" s="120">
        <f>IF(P203="Bueno",G203-#REF!,G203)</f>
        <v>2</v>
      </c>
      <c r="R203" s="44"/>
    </row>
    <row r="204" spans="2:18" hidden="1" x14ac:dyDescent="0.25">
      <c r="B204" s="42" t="s">
        <v>84</v>
      </c>
      <c r="C204" s="42"/>
      <c r="D204" s="42" t="s">
        <v>12</v>
      </c>
      <c r="E204" s="43">
        <v>1</v>
      </c>
      <c r="F204" s="43">
        <v>1</v>
      </c>
      <c r="G204" s="43">
        <v>1</v>
      </c>
      <c r="H204" s="43"/>
      <c r="I204" s="96">
        <v>83</v>
      </c>
      <c r="J204" s="44">
        <f t="shared" si="136"/>
        <v>125.51422764325096</v>
      </c>
      <c r="K204" s="118">
        <f t="shared" si="144"/>
        <v>156.50153072724561</v>
      </c>
      <c r="L204" s="118">
        <f t="shared" si="138"/>
        <v>3.9796262315864372</v>
      </c>
      <c r="M204" s="120">
        <f t="shared" si="147"/>
        <v>125.51422764325096</v>
      </c>
      <c r="N204" s="118">
        <f t="shared" si="145"/>
        <v>156.50153072724561</v>
      </c>
      <c r="O204" s="118">
        <f t="shared" si="146"/>
        <v>3.9796262315864372</v>
      </c>
      <c r="P204" s="120"/>
      <c r="Q204" s="120">
        <f>IF(P204="Bueno",G204-#REF!,G204)</f>
        <v>1</v>
      </c>
      <c r="R204" s="44"/>
    </row>
    <row r="205" spans="2:18" x14ac:dyDescent="0.25">
      <c r="B205" s="53" t="s">
        <v>165</v>
      </c>
      <c r="C205" s="53"/>
      <c r="D205" s="53"/>
      <c r="E205" s="54"/>
      <c r="F205" s="54"/>
      <c r="G205" s="55"/>
      <c r="H205" s="55"/>
      <c r="I205" s="171"/>
      <c r="J205" s="159"/>
      <c r="K205" s="121"/>
      <c r="L205" s="121"/>
      <c r="M205" s="121">
        <f>SUM(M184:M204)</f>
        <v>7278.3129836983971</v>
      </c>
      <c r="N205" s="121">
        <f>SUM(N184:N204)</f>
        <v>9075.2032215690706</v>
      </c>
      <c r="O205" s="121">
        <f>SUM(O184:O204)</f>
        <v>230.77037412801835</v>
      </c>
      <c r="P205" s="122"/>
      <c r="Q205" s="122"/>
      <c r="R205" s="159"/>
    </row>
    <row r="206" spans="2:18" x14ac:dyDescent="0.25">
      <c r="B206" s="124" t="s">
        <v>170</v>
      </c>
      <c r="C206" s="124"/>
      <c r="D206" s="124"/>
      <c r="E206" s="124"/>
      <c r="F206" s="124"/>
      <c r="G206" s="124"/>
      <c r="H206" s="124"/>
      <c r="I206" s="148"/>
      <c r="J206" s="124"/>
      <c r="K206" s="179"/>
      <c r="L206" s="179"/>
      <c r="M206" s="179"/>
      <c r="N206" s="179"/>
      <c r="O206" s="179"/>
      <c r="P206" s="180"/>
      <c r="Q206" s="180"/>
      <c r="R206" s="124"/>
    </row>
    <row r="207" spans="2:18" ht="48" x14ac:dyDescent="0.25">
      <c r="B207" s="50" t="s">
        <v>250</v>
      </c>
      <c r="C207" s="50"/>
      <c r="D207" s="50"/>
      <c r="E207" s="50" t="s">
        <v>239</v>
      </c>
      <c r="F207" s="50" t="s">
        <v>240</v>
      </c>
      <c r="G207" s="50" t="s">
        <v>1</v>
      </c>
      <c r="H207" s="50" t="s">
        <v>117</v>
      </c>
      <c r="I207" s="93" t="s">
        <v>99</v>
      </c>
      <c r="J207" s="50" t="s">
        <v>99</v>
      </c>
      <c r="K207" s="123" t="s">
        <v>100</v>
      </c>
      <c r="L207" s="123" t="s">
        <v>101</v>
      </c>
      <c r="M207" s="123" t="s">
        <v>102</v>
      </c>
      <c r="N207" s="123" t="s">
        <v>103</v>
      </c>
      <c r="O207" s="123" t="s">
        <v>104</v>
      </c>
      <c r="P207" s="123" t="s">
        <v>298</v>
      </c>
      <c r="Q207" s="123" t="s">
        <v>223</v>
      </c>
      <c r="R207" s="50" t="s">
        <v>238</v>
      </c>
    </row>
    <row r="208" spans="2:18" x14ac:dyDescent="0.25">
      <c r="B208" s="42" t="s">
        <v>299</v>
      </c>
      <c r="C208" s="42"/>
      <c r="D208" s="42" t="s">
        <v>250</v>
      </c>
      <c r="E208" s="43">
        <v>1</v>
      </c>
      <c r="F208" s="43">
        <v>1</v>
      </c>
      <c r="G208" s="43">
        <v>1</v>
      </c>
      <c r="H208" s="42"/>
      <c r="I208" s="96">
        <v>8000</v>
      </c>
      <c r="J208" s="44"/>
      <c r="K208" s="118">
        <f>+J208/$G$5*1000</f>
        <v>0</v>
      </c>
      <c r="L208" s="118">
        <f t="shared" ref="L208:L213" si="148">+(J208*1000)/$G$6</f>
        <v>0</v>
      </c>
      <c r="M208" s="120">
        <f t="shared" ref="M208" si="149">(G208*J208)</f>
        <v>0</v>
      </c>
      <c r="N208" s="118">
        <f t="shared" ref="N208" si="150">+K208*G208</f>
        <v>0</v>
      </c>
      <c r="O208" s="118">
        <f t="shared" ref="O208" si="151">+L208*G208</f>
        <v>0</v>
      </c>
      <c r="P208" s="120"/>
      <c r="Q208" s="120">
        <f>IF(P208="Bueno",G208-#REF!,G208)</f>
        <v>1</v>
      </c>
      <c r="R208" s="44"/>
    </row>
    <row r="209" spans="2:18" x14ac:dyDescent="0.25">
      <c r="B209" s="42" t="s">
        <v>171</v>
      </c>
      <c r="C209" s="42"/>
      <c r="D209" s="42" t="s">
        <v>250</v>
      </c>
      <c r="E209" s="43"/>
      <c r="F209" s="43"/>
      <c r="G209" s="43"/>
      <c r="H209" s="42"/>
      <c r="I209" s="96"/>
      <c r="J209" s="44"/>
      <c r="K209" s="118">
        <f t="shared" ref="K209:K213" si="152">+J209/$G$5*1000</f>
        <v>0</v>
      </c>
      <c r="L209" s="118">
        <f t="shared" si="148"/>
        <v>0</v>
      </c>
      <c r="M209" s="120">
        <f t="shared" ref="M209:M213" si="153">(G209*J209)</f>
        <v>0</v>
      </c>
      <c r="N209" s="118">
        <f t="shared" ref="N209:N213" si="154">+K209*G209</f>
        <v>0</v>
      </c>
      <c r="O209" s="118">
        <f t="shared" ref="O209:O213" si="155">+L209*G209</f>
        <v>0</v>
      </c>
      <c r="P209" s="120"/>
      <c r="Q209" s="120">
        <f>IF(P209="Bueno",G209-#REF!,G209)</f>
        <v>0</v>
      </c>
      <c r="R209" s="44"/>
    </row>
    <row r="210" spans="2:18" x14ac:dyDescent="0.25">
      <c r="B210" s="42" t="s">
        <v>309</v>
      </c>
      <c r="C210" s="42"/>
      <c r="D210" s="42" t="s">
        <v>250</v>
      </c>
      <c r="E210" s="43">
        <v>1</v>
      </c>
      <c r="F210" s="43">
        <v>1</v>
      </c>
      <c r="G210" s="43">
        <v>1</v>
      </c>
      <c r="H210" s="42"/>
      <c r="I210" s="96">
        <v>400</v>
      </c>
      <c r="J210" s="44"/>
      <c r="K210" s="118">
        <f t="shared" si="152"/>
        <v>0</v>
      </c>
      <c r="L210" s="118">
        <f t="shared" si="148"/>
        <v>0</v>
      </c>
      <c r="M210" s="120">
        <f t="shared" si="153"/>
        <v>0</v>
      </c>
      <c r="N210" s="118">
        <f t="shared" si="154"/>
        <v>0</v>
      </c>
      <c r="O210" s="118">
        <f t="shared" si="155"/>
        <v>0</v>
      </c>
      <c r="P210" s="120"/>
      <c r="Q210" s="120">
        <f>IF(P210="Bueno",G210-#REF!,G210)</f>
        <v>1</v>
      </c>
      <c r="R210" s="44"/>
    </row>
    <row r="211" spans="2:18" hidden="1" x14ac:dyDescent="0.25">
      <c r="B211" s="42" t="s">
        <v>53</v>
      </c>
      <c r="C211" s="42"/>
      <c r="D211" s="42" t="s">
        <v>12</v>
      </c>
      <c r="E211" s="43">
        <v>2</v>
      </c>
      <c r="F211" s="43">
        <v>1</v>
      </c>
      <c r="G211" s="43">
        <v>2</v>
      </c>
      <c r="H211" s="42"/>
      <c r="I211" s="96">
        <v>55</v>
      </c>
      <c r="J211" s="44">
        <f t="shared" ref="J211:J213" si="156">I211*factor1</f>
        <v>83.172078558780754</v>
      </c>
      <c r="K211" s="118">
        <f t="shared" si="152"/>
        <v>103.70583361443984</v>
      </c>
      <c r="L211" s="118">
        <f t="shared" si="148"/>
        <v>2.6371017197259521</v>
      </c>
      <c r="M211" s="120">
        <f t="shared" si="153"/>
        <v>166.34415711756151</v>
      </c>
      <c r="N211" s="118">
        <f t="shared" si="154"/>
        <v>207.41166722887968</v>
      </c>
      <c r="O211" s="118">
        <f t="shared" si="155"/>
        <v>5.2742034394519042</v>
      </c>
      <c r="P211" s="120"/>
      <c r="Q211" s="120">
        <f>IF(P211="Bueno",G211-#REF!,G211)</f>
        <v>2</v>
      </c>
      <c r="R211" s="44"/>
    </row>
    <row r="212" spans="2:18" hidden="1" x14ac:dyDescent="0.25">
      <c r="B212" s="42" t="s">
        <v>172</v>
      </c>
      <c r="C212" s="42"/>
      <c r="D212" s="42" t="s">
        <v>12</v>
      </c>
      <c r="E212" s="43">
        <v>2</v>
      </c>
      <c r="F212" s="43">
        <v>1</v>
      </c>
      <c r="G212" s="43">
        <v>2</v>
      </c>
      <c r="H212" s="42"/>
      <c r="I212" s="96">
        <v>110</v>
      </c>
      <c r="J212" s="44">
        <f t="shared" si="156"/>
        <v>166.34415711756151</v>
      </c>
      <c r="K212" s="118">
        <f t="shared" si="152"/>
        <v>207.41166722887968</v>
      </c>
      <c r="L212" s="118">
        <f t="shared" si="148"/>
        <v>5.2742034394519042</v>
      </c>
      <c r="M212" s="120">
        <f t="shared" si="153"/>
        <v>332.68831423512302</v>
      </c>
      <c r="N212" s="118">
        <f t="shared" si="154"/>
        <v>414.82333445775936</v>
      </c>
      <c r="O212" s="118">
        <f t="shared" si="155"/>
        <v>10.548406878903808</v>
      </c>
      <c r="P212" s="120"/>
      <c r="Q212" s="120">
        <f>IF(P212="Bueno",G212-#REF!,G212)</f>
        <v>2</v>
      </c>
      <c r="R212" s="44"/>
    </row>
    <row r="213" spans="2:18" hidden="1" x14ac:dyDescent="0.25">
      <c r="B213" s="42" t="s">
        <v>341</v>
      </c>
      <c r="C213" s="42"/>
      <c r="D213" s="42" t="s">
        <v>12</v>
      </c>
      <c r="E213" s="43">
        <v>2</v>
      </c>
      <c r="F213" s="43">
        <v>1</v>
      </c>
      <c r="G213" s="43">
        <v>2</v>
      </c>
      <c r="H213" s="42"/>
      <c r="I213" s="96">
        <v>150</v>
      </c>
      <c r="J213" s="44">
        <f t="shared" si="156"/>
        <v>226.83294152394751</v>
      </c>
      <c r="K213" s="118">
        <f t="shared" si="152"/>
        <v>282.83409167574501</v>
      </c>
      <c r="L213" s="118">
        <f t="shared" si="148"/>
        <v>7.192095599252597</v>
      </c>
      <c r="M213" s="120">
        <f t="shared" si="153"/>
        <v>453.66588304789502</v>
      </c>
      <c r="N213" s="118">
        <f t="shared" si="154"/>
        <v>565.66818335149003</v>
      </c>
      <c r="O213" s="118">
        <f t="shared" si="155"/>
        <v>14.384191198505194</v>
      </c>
      <c r="P213" s="120"/>
      <c r="Q213" s="120">
        <f>IF(P213="Bueno",G213-#REF!,G213)</f>
        <v>2</v>
      </c>
      <c r="R213" s="44"/>
    </row>
    <row r="214" spans="2:18" x14ac:dyDescent="0.25">
      <c r="B214" s="53" t="s">
        <v>173</v>
      </c>
      <c r="C214" s="53"/>
      <c r="D214" s="53"/>
      <c r="E214" s="54"/>
      <c r="F214" s="54"/>
      <c r="G214" s="55"/>
      <c r="H214" s="55"/>
      <c r="I214" s="171"/>
      <c r="J214" s="159"/>
      <c r="K214" s="121"/>
      <c r="L214" s="121"/>
      <c r="M214" s="121">
        <f>SUM(M208:M213)</f>
        <v>952.69835440057955</v>
      </c>
      <c r="N214" s="121">
        <f>SUM(N208:N213)</f>
        <v>1187.9031850381291</v>
      </c>
      <c r="O214" s="121">
        <f>SUM(O208:O213)</f>
        <v>30.206801516860907</v>
      </c>
      <c r="P214" s="122"/>
      <c r="Q214" s="122"/>
      <c r="R214" s="159"/>
    </row>
    <row r="215" spans="2:18" x14ac:dyDescent="0.25">
      <c r="B215" s="124" t="s">
        <v>342</v>
      </c>
      <c r="C215" s="124"/>
      <c r="D215" s="124"/>
      <c r="E215" s="124"/>
      <c r="F215" s="124"/>
      <c r="G215" s="124"/>
      <c r="H215" s="124"/>
      <c r="I215" s="148"/>
      <c r="J215" s="124"/>
      <c r="K215" s="179"/>
      <c r="L215" s="179"/>
      <c r="M215" s="179"/>
      <c r="N215" s="179"/>
      <c r="O215" s="179"/>
      <c r="P215" s="180"/>
      <c r="Q215" s="180"/>
      <c r="R215" s="124"/>
    </row>
    <row r="216" spans="2:18" ht="48" x14ac:dyDescent="0.25">
      <c r="B216" s="50" t="s">
        <v>250</v>
      </c>
      <c r="C216" s="50"/>
      <c r="D216" s="50"/>
      <c r="E216" s="50" t="s">
        <v>239</v>
      </c>
      <c r="F216" s="50" t="s">
        <v>240</v>
      </c>
      <c r="G216" s="50" t="s">
        <v>1</v>
      </c>
      <c r="H216" s="50" t="s">
        <v>117</v>
      </c>
      <c r="I216" s="93" t="s">
        <v>324</v>
      </c>
      <c r="J216" s="50" t="s">
        <v>324</v>
      </c>
      <c r="K216" s="123" t="s">
        <v>100</v>
      </c>
      <c r="L216" s="123" t="s">
        <v>101</v>
      </c>
      <c r="M216" s="123" t="s">
        <v>102</v>
      </c>
      <c r="N216" s="123" t="s">
        <v>103</v>
      </c>
      <c r="O216" s="123" t="s">
        <v>104</v>
      </c>
      <c r="P216" s="123" t="s">
        <v>298</v>
      </c>
      <c r="Q216" s="123" t="s">
        <v>223</v>
      </c>
      <c r="R216" s="50" t="s">
        <v>238</v>
      </c>
    </row>
    <row r="217" spans="2:18" x14ac:dyDescent="0.25">
      <c r="B217" s="42" t="s">
        <v>309</v>
      </c>
      <c r="C217" s="42"/>
      <c r="D217" s="42" t="s">
        <v>250</v>
      </c>
      <c r="E217" s="43">
        <v>1</v>
      </c>
      <c r="F217" s="43">
        <v>1</v>
      </c>
      <c r="G217" s="43">
        <v>1</v>
      </c>
      <c r="H217" s="43"/>
      <c r="I217" s="96">
        <v>400</v>
      </c>
      <c r="J217" s="44"/>
      <c r="K217" s="118">
        <f>+J217/$G$5*1000</f>
        <v>0</v>
      </c>
      <c r="L217" s="118">
        <f t="shared" ref="L217:L234" si="157">+(J217*1000)/uforig</f>
        <v>0</v>
      </c>
      <c r="M217" s="119">
        <f>(G217*J217)</f>
        <v>0</v>
      </c>
      <c r="N217" s="118">
        <f>+K217*G217</f>
        <v>0</v>
      </c>
      <c r="O217" s="118">
        <f>+L217*G217</f>
        <v>0</v>
      </c>
      <c r="P217" s="120"/>
      <c r="Q217" s="120">
        <f>IF(P217="Bueno",G217-#REF!,G217)</f>
        <v>1</v>
      </c>
      <c r="R217" s="44"/>
    </row>
    <row r="218" spans="2:18" hidden="1" x14ac:dyDescent="0.25">
      <c r="B218" s="42" t="s">
        <v>53</v>
      </c>
      <c r="C218" s="42"/>
      <c r="D218" s="42" t="s">
        <v>12</v>
      </c>
      <c r="E218" s="43">
        <v>1</v>
      </c>
      <c r="F218" s="43">
        <v>1</v>
      </c>
      <c r="G218" s="43">
        <v>1</v>
      </c>
      <c r="H218" s="43"/>
      <c r="I218" s="96">
        <v>46</v>
      </c>
      <c r="J218" s="44">
        <f t="shared" ref="J218:J233" si="158">I218*factor1</f>
        <v>69.562102067343901</v>
      </c>
      <c r="K218" s="118">
        <f t="shared" ref="K218:K234" si="159">+J218/$G$5*1000</f>
        <v>86.73578811389514</v>
      </c>
      <c r="L218" s="118">
        <f t="shared" si="157"/>
        <v>3.3353152543553608</v>
      </c>
      <c r="M218" s="119">
        <f t="shared" ref="M218:M234" si="160">(G218*J218)</f>
        <v>69.562102067343901</v>
      </c>
      <c r="N218" s="118">
        <f t="shared" ref="N218:N234" si="161">+K218*G218</f>
        <v>86.73578811389514</v>
      </c>
      <c r="O218" s="118">
        <f t="shared" ref="O218:O234" si="162">+L218*G218</f>
        <v>3.3353152543553608</v>
      </c>
      <c r="P218" s="120"/>
      <c r="Q218" s="120">
        <f>IF(P218="Bueno",G218-#REF!,G218)</f>
        <v>1</v>
      </c>
      <c r="R218" s="44"/>
    </row>
    <row r="219" spans="2:18" hidden="1" x14ac:dyDescent="0.25">
      <c r="B219" s="42" t="s">
        <v>254</v>
      </c>
      <c r="C219" s="42"/>
      <c r="D219" s="42" t="s">
        <v>12</v>
      </c>
      <c r="E219" s="43">
        <v>1</v>
      </c>
      <c r="F219" s="43">
        <v>1</v>
      </c>
      <c r="G219" s="43">
        <v>1</v>
      </c>
      <c r="H219" s="43"/>
      <c r="I219" s="96">
        <v>42</v>
      </c>
      <c r="J219" s="44">
        <f t="shared" si="158"/>
        <v>63.513223626705305</v>
      </c>
      <c r="K219" s="118">
        <f t="shared" si="159"/>
        <v>79.193545669208603</v>
      </c>
      <c r="L219" s="118">
        <f t="shared" si="157"/>
        <v>3.0452878409331552</v>
      </c>
      <c r="M219" s="119">
        <f t="shared" si="160"/>
        <v>63.513223626705305</v>
      </c>
      <c r="N219" s="118">
        <f t="shared" si="161"/>
        <v>79.193545669208603</v>
      </c>
      <c r="O219" s="118">
        <f t="shared" si="162"/>
        <v>3.0452878409331552</v>
      </c>
      <c r="P219" s="120"/>
      <c r="Q219" s="120">
        <f>IF(P219="Bueno",G219-#REF!,G219)</f>
        <v>1</v>
      </c>
      <c r="R219" s="44"/>
    </row>
    <row r="220" spans="2:18" hidden="1" x14ac:dyDescent="0.25">
      <c r="B220" s="42" t="s">
        <v>343</v>
      </c>
      <c r="C220" s="42"/>
      <c r="D220" s="42" t="s">
        <v>12</v>
      </c>
      <c r="E220" s="43">
        <v>1</v>
      </c>
      <c r="F220" s="43">
        <v>1</v>
      </c>
      <c r="G220" s="43">
        <v>1</v>
      </c>
      <c r="H220" s="43"/>
      <c r="I220" s="96">
        <v>0</v>
      </c>
      <c r="J220" s="44">
        <f t="shared" si="158"/>
        <v>0</v>
      </c>
      <c r="K220" s="118">
        <f t="shared" si="159"/>
        <v>0</v>
      </c>
      <c r="L220" s="118">
        <f t="shared" si="157"/>
        <v>0</v>
      </c>
      <c r="M220" s="119">
        <f t="shared" si="160"/>
        <v>0</v>
      </c>
      <c r="N220" s="118">
        <f t="shared" si="161"/>
        <v>0</v>
      </c>
      <c r="O220" s="118">
        <f t="shared" si="162"/>
        <v>0</v>
      </c>
      <c r="P220" s="120"/>
      <c r="Q220" s="120">
        <f>IF(P220="Bueno",G220-#REF!,G220)</f>
        <v>1</v>
      </c>
      <c r="R220" s="44"/>
    </row>
    <row r="221" spans="2:18" hidden="1" x14ac:dyDescent="0.25">
      <c r="B221" s="42" t="s">
        <v>344</v>
      </c>
      <c r="C221" s="42"/>
      <c r="D221" s="42" t="s">
        <v>12</v>
      </c>
      <c r="E221" s="43">
        <v>1</v>
      </c>
      <c r="F221" s="43">
        <v>1</v>
      </c>
      <c r="G221" s="43">
        <v>1</v>
      </c>
      <c r="H221" s="43"/>
      <c r="I221" s="96">
        <v>0</v>
      </c>
      <c r="J221" s="44">
        <f t="shared" si="158"/>
        <v>0</v>
      </c>
      <c r="K221" s="118">
        <f t="shared" si="159"/>
        <v>0</v>
      </c>
      <c r="L221" s="118">
        <f t="shared" si="157"/>
        <v>0</v>
      </c>
      <c r="M221" s="119">
        <f t="shared" si="160"/>
        <v>0</v>
      </c>
      <c r="N221" s="118">
        <f t="shared" si="161"/>
        <v>0</v>
      </c>
      <c r="O221" s="118">
        <f t="shared" si="162"/>
        <v>0</v>
      </c>
      <c r="P221" s="120"/>
      <c r="Q221" s="120">
        <f>IF(P221="Bueno",G221-#REF!,G221)</f>
        <v>1</v>
      </c>
      <c r="R221" s="44"/>
    </row>
    <row r="222" spans="2:18" hidden="1" x14ac:dyDescent="0.25">
      <c r="B222" s="42" t="s">
        <v>266</v>
      </c>
      <c r="C222" s="42"/>
      <c r="D222" s="42" t="s">
        <v>12</v>
      </c>
      <c r="E222" s="43">
        <v>1</v>
      </c>
      <c r="F222" s="43">
        <v>1</v>
      </c>
      <c r="G222" s="43">
        <v>1</v>
      </c>
      <c r="H222" s="43"/>
      <c r="I222" s="96">
        <v>2200</v>
      </c>
      <c r="J222" s="44">
        <f t="shared" si="158"/>
        <v>3326.8831423512302</v>
      </c>
      <c r="K222" s="118">
        <f t="shared" si="159"/>
        <v>4148.233344577593</v>
      </c>
      <c r="L222" s="118">
        <f t="shared" si="157"/>
        <v>159.51507738221289</v>
      </c>
      <c r="M222" s="119">
        <f t="shared" si="160"/>
        <v>3326.8831423512302</v>
      </c>
      <c r="N222" s="118">
        <f t="shared" si="161"/>
        <v>4148.233344577593</v>
      </c>
      <c r="O222" s="118">
        <f t="shared" si="162"/>
        <v>159.51507738221289</v>
      </c>
      <c r="P222" s="120"/>
      <c r="Q222" s="120">
        <f>IF(P222="Bueno",G222-#REF!,G222)</f>
        <v>1</v>
      </c>
      <c r="R222" s="44"/>
    </row>
    <row r="223" spans="2:18" hidden="1" x14ac:dyDescent="0.25">
      <c r="B223" s="42" t="s">
        <v>251</v>
      </c>
      <c r="C223" s="42"/>
      <c r="D223" s="42" t="s">
        <v>12</v>
      </c>
      <c r="E223" s="43">
        <v>1</v>
      </c>
      <c r="F223" s="43">
        <v>1</v>
      </c>
      <c r="G223" s="43">
        <v>1</v>
      </c>
      <c r="H223" s="43"/>
      <c r="I223" s="96">
        <v>38</v>
      </c>
      <c r="J223" s="44">
        <f t="shared" si="158"/>
        <v>57.464345186066701</v>
      </c>
      <c r="K223" s="118">
        <f t="shared" si="159"/>
        <v>71.651303224522067</v>
      </c>
      <c r="L223" s="118">
        <f t="shared" si="157"/>
        <v>2.7552604275109505</v>
      </c>
      <c r="M223" s="119">
        <f t="shared" si="160"/>
        <v>57.464345186066701</v>
      </c>
      <c r="N223" s="118">
        <f t="shared" si="161"/>
        <v>71.651303224522067</v>
      </c>
      <c r="O223" s="118">
        <f t="shared" si="162"/>
        <v>2.7552604275109505</v>
      </c>
      <c r="P223" s="120"/>
      <c r="Q223" s="120">
        <f>IF(P223="Bueno",G223-#REF!,G223)</f>
        <v>1</v>
      </c>
      <c r="R223" s="44"/>
    </row>
    <row r="224" spans="2:18" x14ac:dyDescent="0.25">
      <c r="B224" s="42" t="s">
        <v>345</v>
      </c>
      <c r="C224" s="42"/>
      <c r="D224" s="42" t="s">
        <v>250</v>
      </c>
      <c r="E224" s="43">
        <v>1</v>
      </c>
      <c r="F224" s="43">
        <v>1</v>
      </c>
      <c r="G224" s="43">
        <v>1</v>
      </c>
      <c r="H224" s="43"/>
      <c r="I224" s="96">
        <v>1000</v>
      </c>
      <c r="J224" s="44"/>
      <c r="K224" s="118">
        <f t="shared" si="159"/>
        <v>0</v>
      </c>
      <c r="L224" s="118">
        <f t="shared" si="157"/>
        <v>0</v>
      </c>
      <c r="M224" s="119">
        <f t="shared" si="160"/>
        <v>0</v>
      </c>
      <c r="N224" s="118">
        <f t="shared" si="161"/>
        <v>0</v>
      </c>
      <c r="O224" s="118">
        <f t="shared" si="162"/>
        <v>0</v>
      </c>
      <c r="P224" s="120"/>
      <c r="Q224" s="120">
        <f>IF(P224="Bueno",G224-#REF!,G224)</f>
        <v>1</v>
      </c>
      <c r="R224" s="44"/>
    </row>
    <row r="225" spans="2:18" hidden="1" x14ac:dyDescent="0.25">
      <c r="B225" s="42" t="s">
        <v>267</v>
      </c>
      <c r="C225" s="42"/>
      <c r="D225" s="42" t="s">
        <v>12</v>
      </c>
      <c r="E225" s="43">
        <v>5</v>
      </c>
      <c r="F225" s="43">
        <v>1</v>
      </c>
      <c r="G225" s="43">
        <v>5</v>
      </c>
      <c r="H225" s="43"/>
      <c r="I225" s="96">
        <v>112</v>
      </c>
      <c r="J225" s="44">
        <f t="shared" si="158"/>
        <v>169.3685963378808</v>
      </c>
      <c r="K225" s="118">
        <f t="shared" si="159"/>
        <v>211.18278845122296</v>
      </c>
      <c r="L225" s="118">
        <f t="shared" si="157"/>
        <v>8.1207675758217466</v>
      </c>
      <c r="M225" s="119">
        <f t="shared" si="160"/>
        <v>846.84298168940404</v>
      </c>
      <c r="N225" s="118">
        <f t="shared" si="161"/>
        <v>1055.9139422561148</v>
      </c>
      <c r="O225" s="118">
        <f t="shared" si="162"/>
        <v>40.603837879108731</v>
      </c>
      <c r="P225" s="120"/>
      <c r="Q225" s="120">
        <f>IF(P225="Bueno",G225-#REF!,G225)</f>
        <v>5</v>
      </c>
      <c r="R225" s="44"/>
    </row>
    <row r="226" spans="2:18" hidden="1" x14ac:dyDescent="0.25">
      <c r="B226" s="42" t="s">
        <v>268</v>
      </c>
      <c r="C226" s="42"/>
      <c r="D226" s="42" t="s">
        <v>12</v>
      </c>
      <c r="E226" s="43">
        <v>6</v>
      </c>
      <c r="F226" s="43">
        <v>1</v>
      </c>
      <c r="G226" s="43">
        <v>6</v>
      </c>
      <c r="H226" s="43"/>
      <c r="I226" s="96">
        <v>1406</v>
      </c>
      <c r="J226" s="44">
        <f t="shared" si="158"/>
        <v>2126.180771884468</v>
      </c>
      <c r="K226" s="118">
        <f t="shared" si="159"/>
        <v>2651.0982193073164</v>
      </c>
      <c r="L226" s="118">
        <f t="shared" si="157"/>
        <v>101.94463581790515</v>
      </c>
      <c r="M226" s="119">
        <f t="shared" si="160"/>
        <v>12757.084631306807</v>
      </c>
      <c r="N226" s="118">
        <f t="shared" si="161"/>
        <v>15906.589315843899</v>
      </c>
      <c r="O226" s="118">
        <f t="shared" si="162"/>
        <v>611.66781490743097</v>
      </c>
      <c r="P226" s="120"/>
      <c r="Q226" s="120">
        <f>IF(P226="Bueno",G226-#REF!,G226)</f>
        <v>6</v>
      </c>
      <c r="R226" s="44"/>
    </row>
    <row r="227" spans="2:18" hidden="1" x14ac:dyDescent="0.25">
      <c r="B227" s="42" t="s">
        <v>269</v>
      </c>
      <c r="C227" s="42"/>
      <c r="D227" s="42" t="s">
        <v>12</v>
      </c>
      <c r="E227" s="43">
        <v>6</v>
      </c>
      <c r="F227" s="43">
        <v>1</v>
      </c>
      <c r="G227" s="43">
        <v>6</v>
      </c>
      <c r="H227" s="43"/>
      <c r="I227" s="96">
        <v>7</v>
      </c>
      <c r="J227" s="44">
        <f t="shared" si="158"/>
        <v>10.58553727111755</v>
      </c>
      <c r="K227" s="118">
        <f t="shared" si="159"/>
        <v>13.198924278201435</v>
      </c>
      <c r="L227" s="118">
        <f t="shared" si="157"/>
        <v>0.50754797348885916</v>
      </c>
      <c r="M227" s="119">
        <f t="shared" si="160"/>
        <v>63.513223626705297</v>
      </c>
      <c r="N227" s="118">
        <f t="shared" si="161"/>
        <v>79.193545669208618</v>
      </c>
      <c r="O227" s="118">
        <f t="shared" si="162"/>
        <v>3.0452878409331552</v>
      </c>
      <c r="P227" s="120"/>
      <c r="Q227" s="120">
        <f>IF(P227="Bueno",G227-#REF!,G227)</f>
        <v>6</v>
      </c>
      <c r="R227" s="44"/>
    </row>
    <row r="228" spans="2:18" hidden="1" x14ac:dyDescent="0.25">
      <c r="B228" s="42" t="s">
        <v>264</v>
      </c>
      <c r="C228" s="42"/>
      <c r="D228" s="42" t="s">
        <v>12</v>
      </c>
      <c r="E228" s="43">
        <v>1</v>
      </c>
      <c r="F228" s="43">
        <v>1</v>
      </c>
      <c r="G228" s="43">
        <v>1</v>
      </c>
      <c r="H228" s="43"/>
      <c r="I228" s="96">
        <v>1300</v>
      </c>
      <c r="J228" s="44">
        <f t="shared" si="158"/>
        <v>1965.8854932075451</v>
      </c>
      <c r="K228" s="118">
        <f t="shared" si="159"/>
        <v>2451.2287945231237</v>
      </c>
      <c r="L228" s="118">
        <f t="shared" si="157"/>
        <v>94.258909362216713</v>
      </c>
      <c r="M228" s="119">
        <f t="shared" si="160"/>
        <v>1965.8854932075451</v>
      </c>
      <c r="N228" s="118">
        <f t="shared" si="161"/>
        <v>2451.2287945231237</v>
      </c>
      <c r="O228" s="118">
        <f t="shared" si="162"/>
        <v>94.258909362216713</v>
      </c>
      <c r="P228" s="120"/>
      <c r="Q228" s="120">
        <f>IF(P228="Bueno",G228-#REF!,G228)</f>
        <v>1</v>
      </c>
      <c r="R228" s="44"/>
    </row>
    <row r="229" spans="2:18" x14ac:dyDescent="0.25">
      <c r="B229" s="42" t="s">
        <v>70</v>
      </c>
      <c r="C229" s="42"/>
      <c r="D229" s="42" t="s">
        <v>250</v>
      </c>
      <c r="E229" s="43">
        <v>1</v>
      </c>
      <c r="F229" s="43">
        <v>1</v>
      </c>
      <c r="G229" s="43">
        <v>1</v>
      </c>
      <c r="H229" s="43"/>
      <c r="I229" s="96">
        <v>1200</v>
      </c>
      <c r="J229" s="44"/>
      <c r="K229" s="118">
        <f t="shared" si="159"/>
        <v>0</v>
      </c>
      <c r="L229" s="118">
        <f t="shared" si="157"/>
        <v>0</v>
      </c>
      <c r="M229" s="119">
        <f t="shared" si="160"/>
        <v>0</v>
      </c>
      <c r="N229" s="118">
        <f t="shared" si="161"/>
        <v>0</v>
      </c>
      <c r="O229" s="118">
        <f t="shared" si="162"/>
        <v>0</v>
      </c>
      <c r="P229" s="120"/>
      <c r="Q229" s="120">
        <f>IF(P229="Bueno",G229-#REF!,G229)</f>
        <v>1</v>
      </c>
      <c r="R229" s="44"/>
    </row>
    <row r="230" spans="2:18" hidden="1" x14ac:dyDescent="0.25">
      <c r="B230" s="42" t="s">
        <v>166</v>
      </c>
      <c r="C230" s="42"/>
      <c r="D230" s="42" t="s">
        <v>12</v>
      </c>
      <c r="E230" s="43">
        <v>1</v>
      </c>
      <c r="F230" s="43">
        <v>1</v>
      </c>
      <c r="G230" s="43">
        <v>1</v>
      </c>
      <c r="H230" s="43"/>
      <c r="I230" s="96">
        <v>91</v>
      </c>
      <c r="J230" s="44">
        <f t="shared" si="158"/>
        <v>137.61198452452817</v>
      </c>
      <c r="K230" s="118">
        <f t="shared" si="159"/>
        <v>171.58601561661865</v>
      </c>
      <c r="L230" s="118">
        <f t="shared" si="157"/>
        <v>6.5981236553551712</v>
      </c>
      <c r="M230" s="119">
        <f t="shared" si="160"/>
        <v>137.61198452452817</v>
      </c>
      <c r="N230" s="118">
        <f t="shared" si="161"/>
        <v>171.58601561661865</v>
      </c>
      <c r="O230" s="118">
        <f t="shared" si="162"/>
        <v>6.5981236553551712</v>
      </c>
      <c r="P230" s="120"/>
      <c r="Q230" s="120">
        <f>IF(P230="Bueno",G230-#REF!,G230)</f>
        <v>1</v>
      </c>
      <c r="R230" s="44"/>
    </row>
    <row r="231" spans="2:18" hidden="1" x14ac:dyDescent="0.25">
      <c r="B231" s="42" t="s">
        <v>340</v>
      </c>
      <c r="C231" s="42"/>
      <c r="D231" s="42" t="s">
        <v>12</v>
      </c>
      <c r="E231" s="43">
        <v>1</v>
      </c>
      <c r="F231" s="43">
        <v>1</v>
      </c>
      <c r="G231" s="43">
        <v>1</v>
      </c>
      <c r="H231" s="43"/>
      <c r="I231" s="96">
        <v>32</v>
      </c>
      <c r="J231" s="44">
        <f t="shared" si="158"/>
        <v>48.391027525108804</v>
      </c>
      <c r="K231" s="118">
        <f t="shared" si="159"/>
        <v>60.337939557492277</v>
      </c>
      <c r="L231" s="118">
        <f t="shared" si="157"/>
        <v>2.3202193073776423</v>
      </c>
      <c r="M231" s="119">
        <f t="shared" si="160"/>
        <v>48.391027525108804</v>
      </c>
      <c r="N231" s="118">
        <f t="shared" si="161"/>
        <v>60.337939557492277</v>
      </c>
      <c r="O231" s="118">
        <f t="shared" si="162"/>
        <v>2.3202193073776423</v>
      </c>
      <c r="P231" s="120"/>
      <c r="Q231" s="120">
        <f>IF(P231="Bueno",G231-#REF!,G231)</f>
        <v>1</v>
      </c>
      <c r="R231" s="44"/>
    </row>
    <row r="232" spans="2:18" x14ac:dyDescent="0.25">
      <c r="B232" s="42" t="s">
        <v>347</v>
      </c>
      <c r="C232" s="42"/>
      <c r="D232" s="42" t="s">
        <v>250</v>
      </c>
      <c r="E232" s="43">
        <v>1</v>
      </c>
      <c r="F232" s="43">
        <v>1</v>
      </c>
      <c r="G232" s="43">
        <v>1</v>
      </c>
      <c r="H232" s="43"/>
      <c r="I232" s="96">
        <v>1900</v>
      </c>
      <c r="J232" s="44"/>
      <c r="K232" s="118">
        <f t="shared" si="159"/>
        <v>0</v>
      </c>
      <c r="L232" s="118">
        <f t="shared" si="157"/>
        <v>0</v>
      </c>
      <c r="M232" s="119">
        <f t="shared" si="160"/>
        <v>0</v>
      </c>
      <c r="N232" s="118">
        <f t="shared" si="161"/>
        <v>0</v>
      </c>
      <c r="O232" s="118">
        <f t="shared" si="162"/>
        <v>0</v>
      </c>
      <c r="P232" s="120"/>
      <c r="Q232" s="120">
        <f>IF(P232="Bueno",G232-#REF!,G232)</f>
        <v>1</v>
      </c>
      <c r="R232" s="44"/>
    </row>
    <row r="233" spans="2:18" hidden="1" x14ac:dyDescent="0.25">
      <c r="B233" s="42" t="s">
        <v>348</v>
      </c>
      <c r="C233" s="42"/>
      <c r="D233" s="42" t="s">
        <v>12</v>
      </c>
      <c r="E233" s="43">
        <v>1</v>
      </c>
      <c r="F233" s="43">
        <v>1</v>
      </c>
      <c r="G233" s="43">
        <v>1</v>
      </c>
      <c r="H233" s="43"/>
      <c r="I233" s="96">
        <v>59</v>
      </c>
      <c r="J233" s="44">
        <f t="shared" si="158"/>
        <v>89.220956999419357</v>
      </c>
      <c r="K233" s="118">
        <f t="shared" si="159"/>
        <v>111.24807605912639</v>
      </c>
      <c r="L233" s="118">
        <f t="shared" si="157"/>
        <v>4.2779043479775281</v>
      </c>
      <c r="M233" s="119">
        <f t="shared" si="160"/>
        <v>89.220956999419357</v>
      </c>
      <c r="N233" s="118">
        <f t="shared" si="161"/>
        <v>111.24807605912639</v>
      </c>
      <c r="O233" s="118">
        <f t="shared" si="162"/>
        <v>4.2779043479775281</v>
      </c>
      <c r="P233" s="120"/>
      <c r="Q233" s="120">
        <f>IF(P233="Bueno",G233-#REF!,G233)</f>
        <v>1</v>
      </c>
      <c r="R233" s="44"/>
    </row>
    <row r="234" spans="2:18" x14ac:dyDescent="0.25">
      <c r="B234" s="42" t="s">
        <v>50</v>
      </c>
      <c r="C234" s="42"/>
      <c r="D234" s="42" t="s">
        <v>250</v>
      </c>
      <c r="E234" s="43">
        <v>1</v>
      </c>
      <c r="F234" s="43">
        <v>1</v>
      </c>
      <c r="G234" s="43">
        <v>1</v>
      </c>
      <c r="H234" s="43"/>
      <c r="I234" s="96">
        <v>101</v>
      </c>
      <c r="J234" s="44"/>
      <c r="K234" s="118">
        <f t="shared" si="159"/>
        <v>0</v>
      </c>
      <c r="L234" s="118">
        <f t="shared" si="157"/>
        <v>0</v>
      </c>
      <c r="M234" s="119">
        <f t="shared" si="160"/>
        <v>0</v>
      </c>
      <c r="N234" s="118">
        <f t="shared" si="161"/>
        <v>0</v>
      </c>
      <c r="O234" s="118">
        <f t="shared" si="162"/>
        <v>0</v>
      </c>
      <c r="P234" s="120"/>
      <c r="Q234" s="120">
        <f>IF(P234="Bueno",G234-#REF!,G234)</f>
        <v>1</v>
      </c>
      <c r="R234" s="44"/>
    </row>
    <row r="235" spans="2:18" x14ac:dyDescent="0.25">
      <c r="B235" s="53" t="s">
        <v>270</v>
      </c>
      <c r="C235" s="53"/>
      <c r="D235" s="53"/>
      <c r="E235" s="54"/>
      <c r="F235" s="54"/>
      <c r="G235" s="54"/>
      <c r="H235" s="54"/>
      <c r="I235" s="171"/>
      <c r="J235" s="159"/>
      <c r="K235" s="177"/>
      <c r="L235" s="177"/>
      <c r="M235" s="121"/>
      <c r="N235" s="177"/>
      <c r="O235" s="177"/>
      <c r="P235" s="178"/>
      <c r="Q235" s="178"/>
      <c r="R235" s="159"/>
    </row>
    <row r="236" spans="2:18" x14ac:dyDescent="0.25">
      <c r="B236" s="124" t="s">
        <v>317</v>
      </c>
      <c r="C236" s="124"/>
      <c r="D236" s="124"/>
      <c r="E236" s="124"/>
      <c r="F236" s="124"/>
      <c r="G236" s="124"/>
      <c r="H236" s="124"/>
      <c r="I236" s="148"/>
      <c r="J236" s="124"/>
      <c r="K236" s="179"/>
      <c r="L236" s="179"/>
      <c r="M236" s="179"/>
      <c r="N236" s="179"/>
      <c r="O236" s="179"/>
      <c r="P236" s="180"/>
      <c r="Q236" s="180"/>
      <c r="R236" s="124"/>
    </row>
    <row r="237" spans="2:18" ht="48" x14ac:dyDescent="0.25">
      <c r="B237" s="50" t="s">
        <v>250</v>
      </c>
      <c r="C237" s="50"/>
      <c r="D237" s="50"/>
      <c r="E237" s="50" t="s">
        <v>239</v>
      </c>
      <c r="F237" s="50" t="s">
        <v>240</v>
      </c>
      <c r="G237" s="50" t="s">
        <v>1</v>
      </c>
      <c r="H237" s="50" t="s">
        <v>117</v>
      </c>
      <c r="I237" s="93" t="s">
        <v>324</v>
      </c>
      <c r="J237" s="50" t="s">
        <v>324</v>
      </c>
      <c r="K237" s="123" t="s">
        <v>100</v>
      </c>
      <c r="L237" s="123" t="s">
        <v>101</v>
      </c>
      <c r="M237" s="123" t="s">
        <v>102</v>
      </c>
      <c r="N237" s="123" t="s">
        <v>103</v>
      </c>
      <c r="O237" s="123" t="s">
        <v>104</v>
      </c>
      <c r="P237" s="123" t="s">
        <v>298</v>
      </c>
      <c r="Q237" s="123" t="s">
        <v>223</v>
      </c>
      <c r="R237" s="50" t="s">
        <v>238</v>
      </c>
    </row>
    <row r="238" spans="2:18" hidden="1" x14ac:dyDescent="0.25">
      <c r="B238" s="42" t="s">
        <v>77</v>
      </c>
      <c r="C238" s="42"/>
      <c r="D238" s="42" t="s">
        <v>12</v>
      </c>
      <c r="E238" s="43">
        <v>2</v>
      </c>
      <c r="F238" s="43">
        <v>1</v>
      </c>
      <c r="G238" s="43">
        <v>2</v>
      </c>
      <c r="H238" s="43"/>
      <c r="I238" s="96">
        <v>50</v>
      </c>
      <c r="J238" s="44">
        <f t="shared" ref="J238:J245" si="163">I238*factor1</f>
        <v>75.610980507982504</v>
      </c>
      <c r="K238" s="118">
        <f>+J238/$G$5*1000</f>
        <v>94.278030558581676</v>
      </c>
      <c r="L238" s="118">
        <f t="shared" ref="L238:L245" si="164">+(J238*1000)/uforig</f>
        <v>3.625342667777566</v>
      </c>
      <c r="M238" s="119">
        <f>(G238*J238)</f>
        <v>151.22196101596501</v>
      </c>
      <c r="N238" s="118">
        <f>+K238*G238</f>
        <v>188.55606111716335</v>
      </c>
      <c r="O238" s="118">
        <f>+L238*G238</f>
        <v>7.2506853355551319</v>
      </c>
      <c r="P238" s="120"/>
      <c r="Q238" s="120">
        <f>IF(P238="Bueno",G238-#REF!,G238)</f>
        <v>2</v>
      </c>
      <c r="R238" s="44"/>
    </row>
    <row r="239" spans="2:18" hidden="1" x14ac:dyDescent="0.25">
      <c r="B239" s="42" t="s">
        <v>209</v>
      </c>
      <c r="C239" s="42"/>
      <c r="D239" s="42" t="s">
        <v>12</v>
      </c>
      <c r="E239" s="43">
        <v>8</v>
      </c>
      <c r="F239" s="43">
        <v>1</v>
      </c>
      <c r="G239" s="43">
        <v>8</v>
      </c>
      <c r="H239" s="43"/>
      <c r="I239" s="96">
        <v>25</v>
      </c>
      <c r="J239" s="44">
        <f t="shared" si="163"/>
        <v>37.805490253991252</v>
      </c>
      <c r="K239" s="118">
        <f t="shared" ref="K239:K245" si="165">+J239/$G$5*1000</f>
        <v>47.139015279290838</v>
      </c>
      <c r="L239" s="118">
        <f t="shared" si="164"/>
        <v>1.812671333888783</v>
      </c>
      <c r="M239" s="119">
        <f t="shared" ref="M239:M245" si="166">(G239*J239)</f>
        <v>302.44392203193001</v>
      </c>
      <c r="N239" s="118">
        <f t="shared" ref="N239:N245" si="167">+K239*G239</f>
        <v>377.1121222343267</v>
      </c>
      <c r="O239" s="118">
        <f t="shared" ref="O239:O245" si="168">+L239*G239</f>
        <v>14.501370671110264</v>
      </c>
      <c r="P239" s="120"/>
      <c r="Q239" s="120">
        <f>IF(P239="Bueno",G239-#REF!,G239)</f>
        <v>8</v>
      </c>
      <c r="R239" s="44"/>
    </row>
    <row r="240" spans="2:18" x14ac:dyDescent="0.25">
      <c r="B240" s="42" t="s">
        <v>309</v>
      </c>
      <c r="C240" s="42"/>
      <c r="D240" s="42" t="s">
        <v>250</v>
      </c>
      <c r="E240" s="43">
        <v>1</v>
      </c>
      <c r="F240" s="43">
        <v>1</v>
      </c>
      <c r="G240" s="43">
        <v>1</v>
      </c>
      <c r="H240" s="43"/>
      <c r="I240" s="96">
        <v>400</v>
      </c>
      <c r="J240" s="44"/>
      <c r="K240" s="118">
        <f t="shared" si="165"/>
        <v>0</v>
      </c>
      <c r="L240" s="118">
        <f t="shared" si="164"/>
        <v>0</v>
      </c>
      <c r="M240" s="119">
        <f t="shared" si="166"/>
        <v>0</v>
      </c>
      <c r="N240" s="118">
        <f t="shared" si="167"/>
        <v>0</v>
      </c>
      <c r="O240" s="118">
        <f t="shared" si="168"/>
        <v>0</v>
      </c>
      <c r="P240" s="120"/>
      <c r="Q240" s="120">
        <f>IF(P240="Bueno",G240-#REF!,G240)</f>
        <v>1</v>
      </c>
      <c r="R240" s="44"/>
    </row>
    <row r="241" spans="2:18" hidden="1" x14ac:dyDescent="0.25">
      <c r="B241" s="42" t="s">
        <v>210</v>
      </c>
      <c r="C241" s="42"/>
      <c r="D241" s="42" t="s">
        <v>12</v>
      </c>
      <c r="E241" s="43">
        <v>4</v>
      </c>
      <c r="F241" s="43">
        <v>1</v>
      </c>
      <c r="G241" s="43">
        <v>4</v>
      </c>
      <c r="H241" s="43"/>
      <c r="I241" s="96">
        <v>35</v>
      </c>
      <c r="J241" s="44">
        <f t="shared" si="163"/>
        <v>52.927686355587753</v>
      </c>
      <c r="K241" s="118">
        <f t="shared" si="165"/>
        <v>65.994621391007172</v>
      </c>
      <c r="L241" s="118">
        <f t="shared" si="164"/>
        <v>2.5377398674442961</v>
      </c>
      <c r="M241" s="119">
        <f t="shared" si="166"/>
        <v>211.71074542235101</v>
      </c>
      <c r="N241" s="118">
        <f t="shared" si="167"/>
        <v>263.97848556402869</v>
      </c>
      <c r="O241" s="118">
        <f t="shared" si="168"/>
        <v>10.150959469777185</v>
      </c>
      <c r="P241" s="120"/>
      <c r="Q241" s="120">
        <f>IF(P241="Bueno",G241-#REF!,G241)</f>
        <v>4</v>
      </c>
      <c r="R241" s="44"/>
    </row>
    <row r="242" spans="2:18" hidden="1" x14ac:dyDescent="0.25">
      <c r="B242" s="42" t="s">
        <v>211</v>
      </c>
      <c r="C242" s="42"/>
      <c r="D242" s="42" t="s">
        <v>12</v>
      </c>
      <c r="E242" s="43">
        <v>1</v>
      </c>
      <c r="F242" s="43">
        <v>1</v>
      </c>
      <c r="G242" s="43">
        <v>1</v>
      </c>
      <c r="H242" s="43"/>
      <c r="I242" s="96">
        <v>776</v>
      </c>
      <c r="J242" s="44">
        <f t="shared" si="163"/>
        <v>1173.4824174838884</v>
      </c>
      <c r="K242" s="118">
        <f t="shared" si="165"/>
        <v>1463.1950342691875</v>
      </c>
      <c r="L242" s="118">
        <f t="shared" si="164"/>
        <v>56.265318203907817</v>
      </c>
      <c r="M242" s="119">
        <f t="shared" si="166"/>
        <v>1173.4824174838884</v>
      </c>
      <c r="N242" s="118">
        <f t="shared" si="167"/>
        <v>1463.1950342691875</v>
      </c>
      <c r="O242" s="118">
        <f t="shared" si="168"/>
        <v>56.265318203907817</v>
      </c>
      <c r="P242" s="120"/>
      <c r="Q242" s="120">
        <f>IF(P242="Bueno",G242-#REF!,G242)</f>
        <v>1</v>
      </c>
      <c r="R242" s="44"/>
    </row>
    <row r="243" spans="2:18" hidden="1" x14ac:dyDescent="0.25">
      <c r="B243" s="42" t="s">
        <v>84</v>
      </c>
      <c r="C243" s="42"/>
      <c r="D243" s="42" t="s">
        <v>12</v>
      </c>
      <c r="E243" s="43">
        <v>1</v>
      </c>
      <c r="F243" s="43">
        <v>1</v>
      </c>
      <c r="G243" s="43">
        <v>1</v>
      </c>
      <c r="H243" s="43"/>
      <c r="I243" s="96">
        <v>83</v>
      </c>
      <c r="J243" s="44">
        <f t="shared" si="163"/>
        <v>125.51422764325096</v>
      </c>
      <c r="K243" s="118">
        <f t="shared" si="165"/>
        <v>156.50153072724561</v>
      </c>
      <c r="L243" s="118">
        <f t="shared" si="164"/>
        <v>6.01806882851076</v>
      </c>
      <c r="M243" s="119">
        <f t="shared" si="166"/>
        <v>125.51422764325096</v>
      </c>
      <c r="N243" s="118">
        <f t="shared" si="167"/>
        <v>156.50153072724561</v>
      </c>
      <c r="O243" s="118">
        <f t="shared" si="168"/>
        <v>6.01806882851076</v>
      </c>
      <c r="P243" s="120"/>
      <c r="Q243" s="120">
        <f>IF(P243="Bueno",G243-#REF!,G243)</f>
        <v>1</v>
      </c>
      <c r="R243" s="44"/>
    </row>
    <row r="244" spans="2:18" x14ac:dyDescent="0.25">
      <c r="B244" s="42" t="s">
        <v>349</v>
      </c>
      <c r="C244" s="42"/>
      <c r="D244" s="42" t="s">
        <v>250</v>
      </c>
      <c r="E244" s="43">
        <v>1</v>
      </c>
      <c r="F244" s="43">
        <v>1</v>
      </c>
      <c r="G244" s="43">
        <v>1</v>
      </c>
      <c r="H244" s="43"/>
      <c r="I244" s="96">
        <v>0</v>
      </c>
      <c r="J244" s="44"/>
      <c r="K244" s="118">
        <f t="shared" si="165"/>
        <v>0</v>
      </c>
      <c r="L244" s="118">
        <f t="shared" si="164"/>
        <v>0</v>
      </c>
      <c r="M244" s="119">
        <f t="shared" si="166"/>
        <v>0</v>
      </c>
      <c r="N244" s="118">
        <f t="shared" si="167"/>
        <v>0</v>
      </c>
      <c r="O244" s="118">
        <f t="shared" si="168"/>
        <v>0</v>
      </c>
      <c r="P244" s="120"/>
      <c r="Q244" s="120">
        <f>IF(P244="Bueno",G244-#REF!,G244)</f>
        <v>1</v>
      </c>
      <c r="R244" s="44"/>
    </row>
    <row r="245" spans="2:18" hidden="1" x14ac:dyDescent="0.25">
      <c r="B245" s="45" t="s">
        <v>350</v>
      </c>
      <c r="C245" s="45"/>
      <c r="D245" s="45" t="s">
        <v>12</v>
      </c>
      <c r="E245" s="43">
        <v>1</v>
      </c>
      <c r="F245" s="43">
        <v>1</v>
      </c>
      <c r="G245" s="43">
        <v>1</v>
      </c>
      <c r="H245" s="43"/>
      <c r="I245" s="96">
        <v>100</v>
      </c>
      <c r="J245" s="44">
        <f t="shared" si="163"/>
        <v>151.22196101596501</v>
      </c>
      <c r="K245" s="118">
        <f t="shared" si="165"/>
        <v>188.55606111716335</v>
      </c>
      <c r="L245" s="118">
        <f t="shared" si="164"/>
        <v>7.2506853355551319</v>
      </c>
      <c r="M245" s="119">
        <f t="shared" si="166"/>
        <v>151.22196101596501</v>
      </c>
      <c r="N245" s="118">
        <f t="shared" si="167"/>
        <v>188.55606111716335</v>
      </c>
      <c r="O245" s="118">
        <f t="shared" si="168"/>
        <v>7.2506853355551319</v>
      </c>
      <c r="P245" s="120"/>
      <c r="Q245" s="120">
        <f>IF(P245="Bueno",G245-#REF!,G245)</f>
        <v>1</v>
      </c>
      <c r="R245" s="44"/>
    </row>
    <row r="246" spans="2:18" x14ac:dyDescent="0.25">
      <c r="B246" s="53" t="s">
        <v>212</v>
      </c>
      <c r="C246" s="53"/>
      <c r="D246" s="53"/>
      <c r="E246" s="54"/>
      <c r="F246" s="54"/>
      <c r="G246" s="54"/>
      <c r="H246" s="54"/>
      <c r="I246" s="171"/>
      <c r="J246" s="159"/>
      <c r="K246" s="121"/>
      <c r="L246" s="121"/>
      <c r="M246" s="121">
        <f>SUM(M238:M245)</f>
        <v>2115.5952346133504</v>
      </c>
      <c r="N246" s="121">
        <f>SUM(N238:N245)</f>
        <v>2637.8992950291149</v>
      </c>
      <c r="O246" s="121">
        <f>SUM(O238:O245)</f>
        <v>101.4370878444163</v>
      </c>
      <c r="P246" s="178"/>
      <c r="Q246" s="178"/>
      <c r="R246" s="159"/>
    </row>
    <row r="247" spans="2:18" s="103" customFormat="1" x14ac:dyDescent="0.25">
      <c r="B247" s="124" t="s">
        <v>318</v>
      </c>
      <c r="C247" s="180"/>
      <c r="D247" s="180"/>
      <c r="E247" s="180"/>
      <c r="F247" s="180"/>
      <c r="G247" s="180"/>
      <c r="H247" s="180"/>
      <c r="I247" s="148"/>
      <c r="J247" s="180"/>
      <c r="K247" s="179"/>
      <c r="L247" s="179"/>
      <c r="M247" s="179"/>
      <c r="N247" s="179"/>
      <c r="O247" s="179"/>
      <c r="P247" s="180"/>
      <c r="Q247" s="180"/>
      <c r="R247" s="124"/>
    </row>
    <row r="248" spans="2:18" s="103" customFormat="1" ht="48" x14ac:dyDescent="0.25">
      <c r="B248" s="123" t="s">
        <v>250</v>
      </c>
      <c r="C248" s="123"/>
      <c r="D248" s="123"/>
      <c r="E248" s="123" t="s">
        <v>239</v>
      </c>
      <c r="F248" s="123" t="s">
        <v>240</v>
      </c>
      <c r="G248" s="123" t="s">
        <v>1</v>
      </c>
      <c r="H248" s="123" t="s">
        <v>117</v>
      </c>
      <c r="I248" s="93" t="s">
        <v>99</v>
      </c>
      <c r="J248" s="123" t="s">
        <v>99</v>
      </c>
      <c r="K248" s="123" t="s">
        <v>100</v>
      </c>
      <c r="L248" s="123" t="s">
        <v>101</v>
      </c>
      <c r="M248" s="123" t="s">
        <v>102</v>
      </c>
      <c r="N248" s="123" t="s">
        <v>103</v>
      </c>
      <c r="O248" s="123" t="s">
        <v>104</v>
      </c>
      <c r="P248" s="123" t="s">
        <v>298</v>
      </c>
      <c r="Q248" s="123" t="s">
        <v>223</v>
      </c>
      <c r="R248" s="50" t="s">
        <v>238</v>
      </c>
    </row>
    <row r="249" spans="2:18" s="103" customFormat="1" hidden="1" x14ac:dyDescent="0.25">
      <c r="B249" s="117" t="s">
        <v>84</v>
      </c>
      <c r="C249" s="117"/>
      <c r="D249" s="117" t="s">
        <v>12</v>
      </c>
      <c r="E249" s="120">
        <v>1</v>
      </c>
      <c r="F249" s="120">
        <v>1</v>
      </c>
      <c r="G249" s="120">
        <f>+E249*F249</f>
        <v>1</v>
      </c>
      <c r="H249" s="120">
        <v>50</v>
      </c>
      <c r="I249" s="94">
        <v>83</v>
      </c>
      <c r="J249" s="119">
        <f>I249*factor1</f>
        <v>125.51422764325096</v>
      </c>
      <c r="K249" s="118">
        <f>+J249/$G$5*1000</f>
        <v>156.50153072724561</v>
      </c>
      <c r="L249" s="118">
        <f>+(J249*1000)/uforig</f>
        <v>6.01806882851076</v>
      </c>
      <c r="M249" s="119">
        <f>(G249*J249)</f>
        <v>125.51422764325096</v>
      </c>
      <c r="N249" s="118">
        <f>+K249*G249</f>
        <v>156.50153072724561</v>
      </c>
      <c r="O249" s="118">
        <f>+L249*G249</f>
        <v>6.01806882851076</v>
      </c>
      <c r="P249" s="120"/>
      <c r="Q249" s="120">
        <f>IF(P249="Bueno",G249-#REF!,G249)</f>
        <v>1</v>
      </c>
      <c r="R249" s="44"/>
    </row>
    <row r="250" spans="2:18" s="103" customFormat="1" x14ac:dyDescent="0.25">
      <c r="B250" s="117" t="s">
        <v>309</v>
      </c>
      <c r="C250" s="117"/>
      <c r="D250" s="117" t="s">
        <v>250</v>
      </c>
      <c r="E250" s="120">
        <v>1</v>
      </c>
      <c r="F250" s="120">
        <v>1</v>
      </c>
      <c r="G250" s="120">
        <f>+E250*F250</f>
        <v>1</v>
      </c>
      <c r="H250" s="120">
        <v>50</v>
      </c>
      <c r="I250" s="94">
        <v>400</v>
      </c>
      <c r="J250" s="119"/>
      <c r="K250" s="118">
        <f>+J250/$G$5*1000</f>
        <v>0</v>
      </c>
      <c r="L250" s="118">
        <f>+(J250*1000)/uforig</f>
        <v>0</v>
      </c>
      <c r="M250" s="119">
        <f>(G250*J250)</f>
        <v>0</v>
      </c>
      <c r="N250" s="118">
        <f>+K250*G250</f>
        <v>0</v>
      </c>
      <c r="O250" s="118">
        <f>+L250*G250</f>
        <v>0</v>
      </c>
      <c r="P250" s="120"/>
      <c r="Q250" s="120">
        <f>IF(P250="Bueno",G250-#REF!,G250)</f>
        <v>1</v>
      </c>
      <c r="R250" s="44"/>
    </row>
    <row r="251" spans="2:18" s="103" customFormat="1" x14ac:dyDescent="0.25">
      <c r="B251" s="53" t="s">
        <v>202</v>
      </c>
      <c r="C251" s="53"/>
      <c r="D251" s="53"/>
      <c r="E251" s="54"/>
      <c r="F251" s="54"/>
      <c r="G251" s="54"/>
      <c r="H251" s="54"/>
      <c r="I251" s="171"/>
      <c r="J251" s="159"/>
      <c r="K251" s="159">
        <f t="shared" ref="K251:L251" si="169">SUM(K249:K250)</f>
        <v>156.50153072724561</v>
      </c>
      <c r="L251" s="159">
        <f t="shared" si="169"/>
        <v>6.01806882851076</v>
      </c>
      <c r="M251" s="159">
        <f>SUM(M249:M250)</f>
        <v>125.51422764325096</v>
      </c>
      <c r="N251" s="159">
        <f>SUM(N249:N250)</f>
        <v>156.50153072724561</v>
      </c>
      <c r="O251" s="159">
        <f>SUM(O249:O250)</f>
        <v>6.01806882851076</v>
      </c>
      <c r="P251" s="54"/>
      <c r="Q251" s="54"/>
      <c r="R251" s="159"/>
    </row>
    <row r="252" spans="2:18" x14ac:dyDescent="0.25">
      <c r="B252" s="124" t="s">
        <v>271</v>
      </c>
      <c r="C252" s="124"/>
      <c r="D252" s="124"/>
      <c r="E252" s="124"/>
      <c r="F252" s="124"/>
      <c r="G252" s="124"/>
      <c r="H252" s="124"/>
      <c r="I252" s="148"/>
      <c r="J252" s="124"/>
      <c r="K252" s="181"/>
      <c r="L252" s="181"/>
      <c r="M252" s="181"/>
      <c r="N252" s="181"/>
      <c r="O252" s="181"/>
      <c r="P252" s="124"/>
      <c r="Q252" s="124"/>
      <c r="R252" s="124"/>
    </row>
    <row r="253" spans="2:18" ht="48" x14ac:dyDescent="0.25">
      <c r="B253" s="50" t="s">
        <v>250</v>
      </c>
      <c r="C253" s="50"/>
      <c r="D253" s="50"/>
      <c r="E253" s="50" t="s">
        <v>239</v>
      </c>
      <c r="F253" s="50" t="s">
        <v>240</v>
      </c>
      <c r="G253" s="50" t="s">
        <v>1</v>
      </c>
      <c r="H253" s="50" t="s">
        <v>117</v>
      </c>
      <c r="I253" s="93" t="s">
        <v>99</v>
      </c>
      <c r="J253" s="50" t="s">
        <v>99</v>
      </c>
      <c r="K253" s="123" t="s">
        <v>100</v>
      </c>
      <c r="L253" s="123" t="s">
        <v>101</v>
      </c>
      <c r="M253" s="123" t="s">
        <v>102</v>
      </c>
      <c r="N253" s="123" t="s">
        <v>103</v>
      </c>
      <c r="O253" s="123" t="s">
        <v>104</v>
      </c>
      <c r="P253" s="123" t="s">
        <v>298</v>
      </c>
      <c r="Q253" s="123" t="s">
        <v>223</v>
      </c>
      <c r="R253" s="50" t="s">
        <v>238</v>
      </c>
    </row>
    <row r="254" spans="2:18" x14ac:dyDescent="0.25">
      <c r="B254" s="42" t="s">
        <v>132</v>
      </c>
      <c r="C254" s="42"/>
      <c r="D254" s="42" t="s">
        <v>250</v>
      </c>
      <c r="E254" s="43">
        <v>1</v>
      </c>
      <c r="F254" s="43">
        <v>1</v>
      </c>
      <c r="G254" s="43">
        <f>+E254*F254</f>
        <v>1</v>
      </c>
      <c r="H254" s="43"/>
      <c r="I254" s="96">
        <v>430</v>
      </c>
      <c r="J254" s="44"/>
      <c r="K254" s="118">
        <f>+J254/$G$5*1000</f>
        <v>0</v>
      </c>
      <c r="L254" s="118">
        <f>+(J254*1000)/$G$6</f>
        <v>0</v>
      </c>
      <c r="M254" s="119">
        <f>(G254*J254)</f>
        <v>0</v>
      </c>
      <c r="N254" s="118">
        <f>+K254*G254</f>
        <v>0</v>
      </c>
      <c r="O254" s="118">
        <f>+L254*G254</f>
        <v>0</v>
      </c>
      <c r="P254" s="120"/>
      <c r="Q254" s="120">
        <f>IF(P254="Bueno",G254-#REF!,G254)</f>
        <v>1</v>
      </c>
      <c r="R254" s="44"/>
    </row>
    <row r="255" spans="2:18" x14ac:dyDescent="0.25">
      <c r="B255" s="53" t="s">
        <v>272</v>
      </c>
      <c r="C255" s="53"/>
      <c r="D255" s="53"/>
      <c r="E255" s="54"/>
      <c r="F255" s="54"/>
      <c r="G255" s="54"/>
      <c r="H255" s="54"/>
      <c r="I255" s="171"/>
      <c r="J255" s="159"/>
      <c r="K255" s="159"/>
      <c r="L255" s="159"/>
      <c r="M255" s="159">
        <f>SUM(M253:M254)</f>
        <v>0</v>
      </c>
      <c r="N255" s="159">
        <f>SUM(N253:N254)</f>
        <v>0</v>
      </c>
      <c r="O255" s="159">
        <f>SUM(O253:O254)</f>
        <v>0</v>
      </c>
      <c r="P255" s="54"/>
      <c r="Q255" s="54"/>
      <c r="R255" s="159"/>
    </row>
    <row r="256" spans="2:18" x14ac:dyDescent="0.25">
      <c r="B256" s="124" t="s">
        <v>352</v>
      </c>
      <c r="C256" s="124"/>
      <c r="D256" s="124"/>
      <c r="E256" s="124"/>
      <c r="F256" s="124"/>
      <c r="G256" s="124"/>
      <c r="H256" s="124"/>
      <c r="I256" s="148"/>
      <c r="J256" s="124"/>
      <c r="K256" s="181"/>
      <c r="L256" s="181"/>
      <c r="M256" s="181"/>
      <c r="N256" s="181"/>
      <c r="O256" s="181"/>
      <c r="P256" s="124"/>
      <c r="Q256" s="124"/>
      <c r="R256" s="124"/>
    </row>
    <row r="257" spans="1:18" ht="48" x14ac:dyDescent="0.25">
      <c r="B257" s="50" t="s">
        <v>250</v>
      </c>
      <c r="C257" s="50"/>
      <c r="D257" s="50"/>
      <c r="E257" s="50" t="s">
        <v>239</v>
      </c>
      <c r="F257" s="50" t="s">
        <v>240</v>
      </c>
      <c r="G257" s="50" t="s">
        <v>1</v>
      </c>
      <c r="H257" s="50" t="s">
        <v>117</v>
      </c>
      <c r="I257" s="93" t="s">
        <v>99</v>
      </c>
      <c r="J257" s="50" t="s">
        <v>99</v>
      </c>
      <c r="K257" s="123" t="s">
        <v>100</v>
      </c>
      <c r="L257" s="123" t="s">
        <v>101</v>
      </c>
      <c r="M257" s="123" t="s">
        <v>102</v>
      </c>
      <c r="N257" s="123" t="s">
        <v>103</v>
      </c>
      <c r="O257" s="123" t="s">
        <v>104</v>
      </c>
      <c r="P257" s="123" t="s">
        <v>298</v>
      </c>
      <c r="Q257" s="123" t="s">
        <v>223</v>
      </c>
      <c r="R257" s="50" t="s">
        <v>238</v>
      </c>
    </row>
    <row r="258" spans="1:18" s="56" customFormat="1" hidden="1" x14ac:dyDescent="0.25">
      <c r="A258" s="39"/>
      <c r="B258" s="102" t="s">
        <v>353</v>
      </c>
      <c r="C258" s="102"/>
      <c r="D258" s="42" t="s">
        <v>12</v>
      </c>
      <c r="E258" s="43">
        <v>1</v>
      </c>
      <c r="F258" s="43">
        <v>1</v>
      </c>
      <c r="G258" s="43">
        <f>E258*F258</f>
        <v>1</v>
      </c>
      <c r="H258" s="43"/>
      <c r="I258" s="94">
        <v>42</v>
      </c>
      <c r="J258" s="44">
        <f t="shared" ref="J258:J260" si="170">I258*factor1</f>
        <v>63.513223626705305</v>
      </c>
      <c r="K258" s="118">
        <f>+J258/$G$5*1000</f>
        <v>79.193545669208603</v>
      </c>
      <c r="L258" s="118">
        <f>+(J258*1000)/$G$6</f>
        <v>2.0137867677907271</v>
      </c>
      <c r="M258" s="119">
        <f>(G258*J258)</f>
        <v>63.513223626705305</v>
      </c>
      <c r="N258" s="118">
        <f>+K258*G258</f>
        <v>79.193545669208603</v>
      </c>
      <c r="O258" s="118">
        <f>+L258*G258</f>
        <v>2.0137867677907271</v>
      </c>
      <c r="P258" s="120"/>
      <c r="Q258" s="120">
        <f>IF(P258="Bueno",G258-#REF!,G258)</f>
        <v>1</v>
      </c>
      <c r="R258" s="44"/>
    </row>
    <row r="259" spans="1:18" s="56" customFormat="1" x14ac:dyDescent="0.25">
      <c r="A259" s="39"/>
      <c r="B259" s="102" t="s">
        <v>354</v>
      </c>
      <c r="C259" s="102"/>
      <c r="D259" s="42" t="s">
        <v>250</v>
      </c>
      <c r="E259" s="43">
        <v>1</v>
      </c>
      <c r="F259" s="43">
        <v>1</v>
      </c>
      <c r="G259" s="43">
        <f t="shared" ref="G259:G260" si="171">E259*F259</f>
        <v>1</v>
      </c>
      <c r="H259" s="43"/>
      <c r="I259" s="94">
        <v>174</v>
      </c>
      <c r="J259" s="44"/>
      <c r="K259" s="118">
        <f t="shared" ref="K259:K260" si="172">+J259/$G$5*1000</f>
        <v>0</v>
      </c>
      <c r="L259" s="118">
        <f>+(J259*1000)/$G$6</f>
        <v>0</v>
      </c>
      <c r="M259" s="119">
        <f t="shared" ref="M259:M260" si="173">(G259*J259)</f>
        <v>0</v>
      </c>
      <c r="N259" s="118">
        <f t="shared" ref="N259:N260" si="174">+K259*G259</f>
        <v>0</v>
      </c>
      <c r="O259" s="118">
        <f t="shared" ref="O259:O260" si="175">+L259*G259</f>
        <v>0</v>
      </c>
      <c r="P259" s="120"/>
      <c r="Q259" s="120">
        <f>IF(P259="Bueno",G259-#REF!,G259)</f>
        <v>1</v>
      </c>
      <c r="R259" s="44"/>
    </row>
    <row r="260" spans="1:18" s="56" customFormat="1" hidden="1" x14ac:dyDescent="0.25">
      <c r="A260" s="39"/>
      <c r="B260" s="102" t="s">
        <v>355</v>
      </c>
      <c r="C260" s="102"/>
      <c r="D260" s="42" t="s">
        <v>12</v>
      </c>
      <c r="E260" s="43">
        <v>1</v>
      </c>
      <c r="F260" s="43">
        <v>1</v>
      </c>
      <c r="G260" s="43">
        <f t="shared" si="171"/>
        <v>1</v>
      </c>
      <c r="H260" s="43"/>
      <c r="I260" s="94">
        <v>415</v>
      </c>
      <c r="J260" s="44">
        <f t="shared" si="170"/>
        <v>627.57113821625478</v>
      </c>
      <c r="K260" s="118">
        <f t="shared" si="172"/>
        <v>782.50765363622793</v>
      </c>
      <c r="L260" s="118">
        <f>+(J260*1000)/$G$6</f>
        <v>19.898131157932184</v>
      </c>
      <c r="M260" s="119">
        <f t="shared" si="173"/>
        <v>627.57113821625478</v>
      </c>
      <c r="N260" s="118">
        <f t="shared" si="174"/>
        <v>782.50765363622793</v>
      </c>
      <c r="O260" s="118">
        <f t="shared" si="175"/>
        <v>19.898131157932184</v>
      </c>
      <c r="P260" s="120"/>
      <c r="Q260" s="120">
        <f>IF(P260="Bueno",G260-#REF!,G260)</f>
        <v>1</v>
      </c>
      <c r="R260" s="44"/>
    </row>
    <row r="261" spans="1:18" x14ac:dyDescent="0.25">
      <c r="B261" s="53" t="s">
        <v>425</v>
      </c>
      <c r="C261" s="53"/>
      <c r="D261" s="53"/>
      <c r="E261" s="54"/>
      <c r="F261" s="54"/>
      <c r="G261" s="55"/>
      <c r="H261" s="55"/>
      <c r="I261" s="171"/>
      <c r="J261" s="159"/>
      <c r="K261" s="121"/>
      <c r="L261" s="121"/>
      <c r="M261" s="121">
        <f>SUM(M258:M260)</f>
        <v>691.08436184296011</v>
      </c>
      <c r="N261" s="121">
        <f>SUM(N258:N260)</f>
        <v>861.70119930543649</v>
      </c>
      <c r="O261" s="121">
        <f>SUM(O258:O260)</f>
        <v>21.911917925722911</v>
      </c>
      <c r="P261" s="122"/>
      <c r="Q261" s="122"/>
      <c r="R261" s="159"/>
    </row>
    <row r="262" spans="1:18" x14ac:dyDescent="0.25">
      <c r="B262" s="124" t="s">
        <v>241</v>
      </c>
      <c r="C262" s="124"/>
      <c r="D262" s="124"/>
      <c r="E262" s="124"/>
      <c r="F262" s="124"/>
      <c r="G262" s="124"/>
      <c r="H262" s="124"/>
      <c r="I262" s="148"/>
      <c r="J262" s="124"/>
      <c r="K262" s="179"/>
      <c r="L262" s="179"/>
      <c r="M262" s="179"/>
      <c r="N262" s="179"/>
      <c r="O262" s="179"/>
      <c r="P262" s="180"/>
      <c r="Q262" s="180"/>
      <c r="R262" s="124"/>
    </row>
    <row r="263" spans="1:18" ht="48" x14ac:dyDescent="0.25">
      <c r="B263" s="50" t="s">
        <v>250</v>
      </c>
      <c r="C263" s="50"/>
      <c r="D263" s="50"/>
      <c r="E263" s="50" t="s">
        <v>239</v>
      </c>
      <c r="F263" s="50" t="s">
        <v>240</v>
      </c>
      <c r="G263" s="50" t="s">
        <v>1</v>
      </c>
      <c r="H263" s="50" t="s">
        <v>117</v>
      </c>
      <c r="I263" s="93" t="s">
        <v>99</v>
      </c>
      <c r="J263" s="50" t="s">
        <v>99</v>
      </c>
      <c r="K263" s="123" t="s">
        <v>100</v>
      </c>
      <c r="L263" s="123" t="s">
        <v>101</v>
      </c>
      <c r="M263" s="123" t="s">
        <v>102</v>
      </c>
      <c r="N263" s="123" t="s">
        <v>103</v>
      </c>
      <c r="O263" s="123" t="s">
        <v>104</v>
      </c>
      <c r="P263" s="123" t="s">
        <v>298</v>
      </c>
      <c r="Q263" s="123" t="s">
        <v>223</v>
      </c>
      <c r="R263" s="50" t="s">
        <v>238</v>
      </c>
    </row>
    <row r="264" spans="1:18" hidden="1" x14ac:dyDescent="0.25">
      <c r="B264" s="42" t="s">
        <v>356</v>
      </c>
      <c r="C264" s="42"/>
      <c r="D264" s="42" t="s">
        <v>12</v>
      </c>
      <c r="E264" s="43">
        <v>1</v>
      </c>
      <c r="F264" s="43">
        <v>2</v>
      </c>
      <c r="G264" s="43">
        <v>2</v>
      </c>
      <c r="H264" s="43"/>
      <c r="I264" s="96">
        <v>450</v>
      </c>
      <c r="J264" s="44">
        <f t="shared" ref="J264:J276" si="176">I264*factor1</f>
        <v>680.49882457184253</v>
      </c>
      <c r="K264" s="118">
        <f t="shared" ref="K264:K276" si="177">+J264/$G$5*1000</f>
        <v>848.5022750272351</v>
      </c>
      <c r="L264" s="118">
        <f t="shared" ref="L264:L276" si="178">+(J264*1000)/$G$6</f>
        <v>21.576286797757792</v>
      </c>
      <c r="M264" s="119">
        <f>(G264*J264)</f>
        <v>1360.9976491436851</v>
      </c>
      <c r="N264" s="118">
        <f t="shared" ref="N264:N276" si="179">+K264*G264</f>
        <v>1697.0045500544702</v>
      </c>
      <c r="O264" s="118">
        <f t="shared" ref="O264:O276" si="180">+L264*G264</f>
        <v>43.152573595515584</v>
      </c>
      <c r="P264" s="120"/>
      <c r="Q264" s="120">
        <f>IF(P264="Bueno",G264-#REF!,G264)</f>
        <v>2</v>
      </c>
      <c r="R264" s="44"/>
    </row>
    <row r="265" spans="1:18" hidden="1" x14ac:dyDescent="0.25">
      <c r="B265" s="42" t="s">
        <v>73</v>
      </c>
      <c r="C265" s="42"/>
      <c r="D265" s="42" t="s">
        <v>12</v>
      </c>
      <c r="E265" s="43">
        <v>1</v>
      </c>
      <c r="F265" s="43">
        <v>2</v>
      </c>
      <c r="G265" s="43">
        <v>2</v>
      </c>
      <c r="H265" s="43"/>
      <c r="I265" s="96">
        <v>38</v>
      </c>
      <c r="J265" s="44">
        <f t="shared" si="176"/>
        <v>57.464345186066701</v>
      </c>
      <c r="K265" s="118">
        <f t="shared" si="177"/>
        <v>71.651303224522067</v>
      </c>
      <c r="L265" s="118">
        <f t="shared" si="178"/>
        <v>1.8219975518106579</v>
      </c>
      <c r="M265" s="119">
        <f t="shared" ref="M265:M276" si="181">(G265*J265)</f>
        <v>114.9286903721334</v>
      </c>
      <c r="N265" s="118">
        <f t="shared" si="179"/>
        <v>143.30260644904413</v>
      </c>
      <c r="O265" s="118">
        <f t="shared" si="180"/>
        <v>3.6439951036213158</v>
      </c>
      <c r="P265" s="120"/>
      <c r="Q265" s="120">
        <f>IF(P265="Bueno",G265-#REF!,G265)</f>
        <v>2</v>
      </c>
      <c r="R265" s="44"/>
    </row>
    <row r="266" spans="1:18" x14ac:dyDescent="0.25">
      <c r="B266" s="42" t="s">
        <v>309</v>
      </c>
      <c r="C266" s="42"/>
      <c r="D266" s="42" t="s">
        <v>250</v>
      </c>
      <c r="E266" s="43">
        <v>1</v>
      </c>
      <c r="F266" s="43">
        <v>2</v>
      </c>
      <c r="G266" s="43">
        <v>2</v>
      </c>
      <c r="H266" s="43"/>
      <c r="I266" s="96">
        <v>400</v>
      </c>
      <c r="J266" s="44"/>
      <c r="K266" s="118">
        <f t="shared" si="177"/>
        <v>0</v>
      </c>
      <c r="L266" s="118">
        <f t="shared" si="178"/>
        <v>0</v>
      </c>
      <c r="M266" s="119">
        <f t="shared" si="181"/>
        <v>0</v>
      </c>
      <c r="N266" s="118">
        <f t="shared" si="179"/>
        <v>0</v>
      </c>
      <c r="O266" s="118">
        <f t="shared" si="180"/>
        <v>0</v>
      </c>
      <c r="P266" s="120"/>
      <c r="Q266" s="120">
        <f>IF(P266="Bueno",G266-#REF!,G266)</f>
        <v>2</v>
      </c>
      <c r="R266" s="44"/>
    </row>
    <row r="267" spans="1:18" hidden="1" x14ac:dyDescent="0.25">
      <c r="B267" s="42" t="s">
        <v>84</v>
      </c>
      <c r="C267" s="42"/>
      <c r="D267" s="42" t="s">
        <v>12</v>
      </c>
      <c r="E267" s="43">
        <v>1</v>
      </c>
      <c r="F267" s="43">
        <v>2</v>
      </c>
      <c r="G267" s="43">
        <v>2</v>
      </c>
      <c r="H267" s="43"/>
      <c r="I267" s="96">
        <v>83</v>
      </c>
      <c r="J267" s="44">
        <f t="shared" si="176"/>
        <v>125.51422764325096</v>
      </c>
      <c r="K267" s="118">
        <f t="shared" si="177"/>
        <v>156.50153072724561</v>
      </c>
      <c r="L267" s="118">
        <f t="shared" si="178"/>
        <v>3.9796262315864372</v>
      </c>
      <c r="M267" s="119">
        <f t="shared" si="181"/>
        <v>251.02845528650192</v>
      </c>
      <c r="N267" s="118">
        <f t="shared" si="179"/>
        <v>313.00306145449122</v>
      </c>
      <c r="O267" s="118">
        <f t="shared" si="180"/>
        <v>7.9592524631728745</v>
      </c>
      <c r="P267" s="120"/>
      <c r="Q267" s="120">
        <f>IF(P267="Bueno",G267-#REF!,G267)</f>
        <v>2</v>
      </c>
      <c r="R267" s="44"/>
    </row>
    <row r="268" spans="1:18" hidden="1" x14ac:dyDescent="0.25">
      <c r="B268" s="42" t="s">
        <v>166</v>
      </c>
      <c r="C268" s="42"/>
      <c r="D268" s="42" t="s">
        <v>12</v>
      </c>
      <c r="E268" s="43">
        <v>1</v>
      </c>
      <c r="F268" s="43">
        <v>2</v>
      </c>
      <c r="G268" s="43">
        <v>2</v>
      </c>
      <c r="H268" s="43"/>
      <c r="I268" s="96">
        <v>91</v>
      </c>
      <c r="J268" s="44">
        <f t="shared" si="176"/>
        <v>137.61198452452817</v>
      </c>
      <c r="K268" s="118">
        <f t="shared" si="177"/>
        <v>171.58601561661865</v>
      </c>
      <c r="L268" s="118">
        <f t="shared" si="178"/>
        <v>4.3632046635465764</v>
      </c>
      <c r="M268" s="119">
        <f t="shared" si="181"/>
        <v>275.22396904905634</v>
      </c>
      <c r="N268" s="118">
        <f t="shared" si="179"/>
        <v>343.17203123323731</v>
      </c>
      <c r="O268" s="118">
        <f t="shared" si="180"/>
        <v>8.7264093270931529</v>
      </c>
      <c r="P268" s="120"/>
      <c r="Q268" s="120">
        <f>IF(P268="Bueno",G268-#REF!,G268)</f>
        <v>2</v>
      </c>
      <c r="R268" s="44"/>
    </row>
    <row r="269" spans="1:18" hidden="1" x14ac:dyDescent="0.25">
      <c r="B269" s="42" t="s">
        <v>53</v>
      </c>
      <c r="C269" s="42"/>
      <c r="D269" s="42" t="s">
        <v>12</v>
      </c>
      <c r="E269" s="43">
        <v>1</v>
      </c>
      <c r="F269" s="43">
        <v>2</v>
      </c>
      <c r="G269" s="43">
        <v>2</v>
      </c>
      <c r="H269" s="43"/>
      <c r="I269" s="96">
        <v>46</v>
      </c>
      <c r="J269" s="44">
        <f t="shared" si="176"/>
        <v>69.562102067343901</v>
      </c>
      <c r="K269" s="118">
        <f t="shared" si="177"/>
        <v>86.73578811389514</v>
      </c>
      <c r="L269" s="118">
        <f t="shared" si="178"/>
        <v>2.2055759837707964</v>
      </c>
      <c r="M269" s="119">
        <f t="shared" si="181"/>
        <v>139.1242041346878</v>
      </c>
      <c r="N269" s="118">
        <f t="shared" si="179"/>
        <v>173.47157622779028</v>
      </c>
      <c r="O269" s="118">
        <f t="shared" si="180"/>
        <v>4.4111519675415929</v>
      </c>
      <c r="P269" s="120"/>
      <c r="Q269" s="120">
        <f>IF(P269="Bueno",G269-#REF!,G269)</f>
        <v>2</v>
      </c>
      <c r="R269" s="44"/>
    </row>
    <row r="270" spans="1:18" hidden="1" x14ac:dyDescent="0.25">
      <c r="B270" s="42" t="s">
        <v>76</v>
      </c>
      <c r="C270" s="42"/>
      <c r="D270" s="42" t="s">
        <v>12</v>
      </c>
      <c r="E270" s="43">
        <v>1</v>
      </c>
      <c r="F270" s="43">
        <v>2</v>
      </c>
      <c r="G270" s="43">
        <v>2</v>
      </c>
      <c r="H270" s="43"/>
      <c r="I270" s="96">
        <v>500</v>
      </c>
      <c r="J270" s="44">
        <f t="shared" si="176"/>
        <v>756.10980507982504</v>
      </c>
      <c r="K270" s="118">
        <f t="shared" si="177"/>
        <v>942.78030558581668</v>
      </c>
      <c r="L270" s="118">
        <f t="shared" si="178"/>
        <v>23.973651997508654</v>
      </c>
      <c r="M270" s="119">
        <f t="shared" si="181"/>
        <v>1512.2196101596501</v>
      </c>
      <c r="N270" s="118">
        <f t="shared" si="179"/>
        <v>1885.5606111716334</v>
      </c>
      <c r="O270" s="118">
        <f t="shared" si="180"/>
        <v>47.947303995017307</v>
      </c>
      <c r="P270" s="120"/>
      <c r="Q270" s="120">
        <f>IF(P270="Bueno",G270-#REF!,G270)</f>
        <v>2</v>
      </c>
      <c r="R270" s="44"/>
    </row>
    <row r="271" spans="1:18" hidden="1" x14ac:dyDescent="0.25">
      <c r="B271" s="42" t="s">
        <v>248</v>
      </c>
      <c r="C271" s="42"/>
      <c r="D271" s="42" t="s">
        <v>12</v>
      </c>
      <c r="E271" s="43">
        <v>1</v>
      </c>
      <c r="F271" s="43">
        <v>2</v>
      </c>
      <c r="G271" s="43">
        <v>2</v>
      </c>
      <c r="H271" s="43"/>
      <c r="I271" s="96">
        <v>27</v>
      </c>
      <c r="J271" s="44">
        <f t="shared" si="176"/>
        <v>40.829929474310553</v>
      </c>
      <c r="K271" s="118">
        <f t="shared" si="177"/>
        <v>50.910136501634106</v>
      </c>
      <c r="L271" s="118">
        <f t="shared" si="178"/>
        <v>1.2945772078654676</v>
      </c>
      <c r="M271" s="119">
        <f t="shared" si="181"/>
        <v>81.659858948621107</v>
      </c>
      <c r="N271" s="118">
        <f t="shared" si="179"/>
        <v>101.82027300326821</v>
      </c>
      <c r="O271" s="118">
        <f t="shared" si="180"/>
        <v>2.5891544157309352</v>
      </c>
      <c r="P271" s="120"/>
      <c r="Q271" s="120">
        <f>IF(P271="Bueno",G271-#REF!,G271)</f>
        <v>2</v>
      </c>
      <c r="R271" s="44"/>
    </row>
    <row r="272" spans="1:18" hidden="1" x14ac:dyDescent="0.25">
      <c r="B272" s="45" t="s">
        <v>242</v>
      </c>
      <c r="C272" s="45"/>
      <c r="D272" s="42" t="s">
        <v>12</v>
      </c>
      <c r="E272" s="43">
        <v>2</v>
      </c>
      <c r="F272" s="43">
        <v>2</v>
      </c>
      <c r="G272" s="43">
        <v>4</v>
      </c>
      <c r="H272" s="43"/>
      <c r="I272" s="96">
        <v>200</v>
      </c>
      <c r="J272" s="44">
        <f t="shared" si="176"/>
        <v>302.44392203193001</v>
      </c>
      <c r="K272" s="118">
        <f t="shared" si="177"/>
        <v>377.1121222343267</v>
      </c>
      <c r="L272" s="118">
        <f t="shared" si="178"/>
        <v>9.5894607990034615</v>
      </c>
      <c r="M272" s="119">
        <f t="shared" si="181"/>
        <v>1209.7756881277201</v>
      </c>
      <c r="N272" s="118">
        <f t="shared" si="179"/>
        <v>1508.4484889373068</v>
      </c>
      <c r="O272" s="118">
        <f t="shared" si="180"/>
        <v>38.357843196013846</v>
      </c>
      <c r="P272" s="120"/>
      <c r="Q272" s="120">
        <f>IF(P272="Bueno",G272-#REF!,G272)</f>
        <v>4</v>
      </c>
      <c r="R272" s="44"/>
    </row>
    <row r="273" spans="1:18" hidden="1" x14ac:dyDescent="0.25">
      <c r="B273" s="42" t="s">
        <v>357</v>
      </c>
      <c r="C273" s="42"/>
      <c r="D273" s="42" t="s">
        <v>12</v>
      </c>
      <c r="E273" s="43">
        <v>1</v>
      </c>
      <c r="F273" s="43">
        <v>2</v>
      </c>
      <c r="G273" s="43">
        <v>2</v>
      </c>
      <c r="H273" s="43"/>
      <c r="I273" s="96">
        <v>200</v>
      </c>
      <c r="J273" s="44">
        <f t="shared" si="176"/>
        <v>302.44392203193001</v>
      </c>
      <c r="K273" s="118">
        <f t="shared" si="177"/>
        <v>377.1121222343267</v>
      </c>
      <c r="L273" s="118">
        <f t="shared" si="178"/>
        <v>9.5894607990034615</v>
      </c>
      <c r="M273" s="119">
        <f t="shared" si="181"/>
        <v>604.88784406386003</v>
      </c>
      <c r="N273" s="118">
        <f t="shared" si="179"/>
        <v>754.22424446865341</v>
      </c>
      <c r="O273" s="118">
        <f t="shared" si="180"/>
        <v>19.178921598006923</v>
      </c>
      <c r="P273" s="120"/>
      <c r="Q273" s="120">
        <f>IF(P273="Bueno",G273-#REF!,G273)</f>
        <v>2</v>
      </c>
      <c r="R273" s="44"/>
    </row>
    <row r="274" spans="1:18" s="56" customFormat="1" hidden="1" x14ac:dyDescent="0.25">
      <c r="A274" s="39"/>
      <c r="B274" s="42" t="s">
        <v>358</v>
      </c>
      <c r="C274" s="42" t="s">
        <v>115</v>
      </c>
      <c r="D274" s="42" t="s">
        <v>12</v>
      </c>
      <c r="E274" s="43">
        <v>1</v>
      </c>
      <c r="F274" s="43">
        <v>2</v>
      </c>
      <c r="G274" s="43">
        <v>2</v>
      </c>
      <c r="H274" s="43"/>
      <c r="I274" s="96">
        <v>0</v>
      </c>
      <c r="J274" s="44">
        <f t="shared" si="176"/>
        <v>0</v>
      </c>
      <c r="K274" s="118">
        <f t="shared" si="177"/>
        <v>0</v>
      </c>
      <c r="L274" s="118">
        <f t="shared" si="178"/>
        <v>0</v>
      </c>
      <c r="M274" s="119">
        <f t="shared" si="181"/>
        <v>0</v>
      </c>
      <c r="N274" s="118">
        <f t="shared" si="179"/>
        <v>0</v>
      </c>
      <c r="O274" s="118">
        <f t="shared" si="180"/>
        <v>0</v>
      </c>
      <c r="P274" s="120"/>
      <c r="Q274" s="120">
        <f>IF(P274="Bueno",G274-#REF!,G274)</f>
        <v>2</v>
      </c>
      <c r="R274" s="44"/>
    </row>
    <row r="275" spans="1:18" s="56" customFormat="1" hidden="1" x14ac:dyDescent="0.25">
      <c r="A275" s="39"/>
      <c r="B275" s="42" t="s">
        <v>359</v>
      </c>
      <c r="C275" s="42" t="s">
        <v>115</v>
      </c>
      <c r="D275" s="42" t="s">
        <v>12</v>
      </c>
      <c r="E275" s="43">
        <v>1</v>
      </c>
      <c r="F275" s="43">
        <v>2</v>
      </c>
      <c r="G275" s="43">
        <v>2</v>
      </c>
      <c r="H275" s="43"/>
      <c r="I275" s="96">
        <v>0</v>
      </c>
      <c r="J275" s="44">
        <f t="shared" si="176"/>
        <v>0</v>
      </c>
      <c r="K275" s="118">
        <f t="shared" si="177"/>
        <v>0</v>
      </c>
      <c r="L275" s="118">
        <f t="shared" si="178"/>
        <v>0</v>
      </c>
      <c r="M275" s="119">
        <f t="shared" si="181"/>
        <v>0</v>
      </c>
      <c r="N275" s="118">
        <f t="shared" si="179"/>
        <v>0</v>
      </c>
      <c r="O275" s="118">
        <f t="shared" si="180"/>
        <v>0</v>
      </c>
      <c r="P275" s="120"/>
      <c r="Q275" s="120">
        <f>IF(P275="Bueno",G275-#REF!,G275)</f>
        <v>2</v>
      </c>
      <c r="R275" s="44"/>
    </row>
    <row r="276" spans="1:18" s="56" customFormat="1" hidden="1" x14ac:dyDescent="0.25">
      <c r="A276" s="39"/>
      <c r="B276" s="42" t="s">
        <v>360</v>
      </c>
      <c r="C276" s="42" t="s">
        <v>115</v>
      </c>
      <c r="D276" s="42" t="s">
        <v>12</v>
      </c>
      <c r="E276" s="43">
        <v>1</v>
      </c>
      <c r="F276" s="43">
        <v>2</v>
      </c>
      <c r="G276" s="43">
        <v>2</v>
      </c>
      <c r="H276" s="43"/>
      <c r="I276" s="96">
        <v>0</v>
      </c>
      <c r="J276" s="44">
        <f t="shared" si="176"/>
        <v>0</v>
      </c>
      <c r="K276" s="118">
        <f t="shared" si="177"/>
        <v>0</v>
      </c>
      <c r="L276" s="118">
        <f t="shared" si="178"/>
        <v>0</v>
      </c>
      <c r="M276" s="119">
        <f t="shared" si="181"/>
        <v>0</v>
      </c>
      <c r="N276" s="118">
        <f t="shared" si="179"/>
        <v>0</v>
      </c>
      <c r="O276" s="118">
        <f t="shared" si="180"/>
        <v>0</v>
      </c>
      <c r="P276" s="120"/>
      <c r="Q276" s="120">
        <f>IF(P276="Bueno",G276-#REF!,G276)</f>
        <v>2</v>
      </c>
      <c r="R276" s="44"/>
    </row>
    <row r="277" spans="1:18" x14ac:dyDescent="0.25">
      <c r="B277" s="53" t="s">
        <v>249</v>
      </c>
      <c r="C277" s="53"/>
      <c r="D277" s="53"/>
      <c r="E277" s="54"/>
      <c r="F277" s="54"/>
      <c r="G277" s="55"/>
      <c r="H277" s="55"/>
      <c r="I277" s="171"/>
      <c r="J277" s="159"/>
      <c r="K277" s="121"/>
      <c r="L277" s="121"/>
      <c r="M277" s="121">
        <f>SUM(M274:M276)</f>
        <v>0</v>
      </c>
      <c r="N277" s="121">
        <f>SUM(N274:N276)</f>
        <v>0</v>
      </c>
      <c r="O277" s="121">
        <f>SUM(O274:O276)</f>
        <v>0</v>
      </c>
      <c r="P277" s="122"/>
      <c r="Q277" s="122"/>
      <c r="R277" s="159"/>
    </row>
    <row r="278" spans="1:18" x14ac:dyDescent="0.25">
      <c r="B278" s="124" t="s">
        <v>318</v>
      </c>
      <c r="C278" s="124"/>
      <c r="D278" s="124"/>
      <c r="E278" s="125"/>
      <c r="F278" s="125"/>
      <c r="G278" s="125"/>
      <c r="H278" s="125"/>
      <c r="I278" s="231"/>
      <c r="J278" s="129"/>
      <c r="K278" s="127"/>
      <c r="L278" s="127"/>
      <c r="M278" s="127"/>
      <c r="N278" s="127"/>
      <c r="O278" s="127"/>
      <c r="P278" s="128"/>
      <c r="Q278" s="128"/>
      <c r="R278" s="129"/>
    </row>
    <row r="279" spans="1:18" ht="48" x14ac:dyDescent="0.25">
      <c r="B279" s="50" t="s">
        <v>250</v>
      </c>
      <c r="C279" s="50"/>
      <c r="D279" s="50"/>
      <c r="E279" s="50" t="s">
        <v>239</v>
      </c>
      <c r="F279" s="50" t="s">
        <v>240</v>
      </c>
      <c r="G279" s="50" t="s">
        <v>1</v>
      </c>
      <c r="H279" s="50" t="s">
        <v>117</v>
      </c>
      <c r="I279" s="93" t="s">
        <v>99</v>
      </c>
      <c r="J279" s="50" t="s">
        <v>99</v>
      </c>
      <c r="K279" s="123" t="s">
        <v>100</v>
      </c>
      <c r="L279" s="123" t="s">
        <v>101</v>
      </c>
      <c r="M279" s="123" t="s">
        <v>102</v>
      </c>
      <c r="N279" s="123" t="s">
        <v>103</v>
      </c>
      <c r="O279" s="123" t="s">
        <v>104</v>
      </c>
      <c r="P279" s="123" t="s">
        <v>298</v>
      </c>
      <c r="Q279" s="123" t="s">
        <v>223</v>
      </c>
      <c r="R279" s="50" t="s">
        <v>238</v>
      </c>
    </row>
    <row r="280" spans="1:18" x14ac:dyDescent="0.25">
      <c r="B280" s="42" t="s">
        <v>309</v>
      </c>
      <c r="C280" s="51"/>
      <c r="D280" s="42" t="s">
        <v>250</v>
      </c>
      <c r="E280" s="43">
        <v>1</v>
      </c>
      <c r="F280" s="43">
        <v>1</v>
      </c>
      <c r="G280" s="43">
        <v>1</v>
      </c>
      <c r="H280" s="43"/>
      <c r="I280" s="96">
        <v>400</v>
      </c>
      <c r="J280" s="44"/>
      <c r="K280" s="118">
        <f t="shared" ref="K280" si="182">+J280/$G$5*1000</f>
        <v>0</v>
      </c>
      <c r="L280" s="118">
        <f>+(J280*1000)/$G$6</f>
        <v>0</v>
      </c>
      <c r="M280" s="119">
        <f>(G280*J280)</f>
        <v>0</v>
      </c>
      <c r="N280" s="118">
        <f t="shared" ref="N280" si="183">+K280*G280</f>
        <v>0</v>
      </c>
      <c r="O280" s="118">
        <f t="shared" ref="O280" si="184">+L280*G280</f>
        <v>0</v>
      </c>
      <c r="P280" s="120"/>
      <c r="Q280" s="120">
        <f>IF(P280="Bueno",G280-#REF!,G280)</f>
        <v>1</v>
      </c>
      <c r="R280" s="44"/>
    </row>
    <row r="281" spans="1:18" hidden="1" x14ac:dyDescent="0.25">
      <c r="B281" s="42" t="s">
        <v>84</v>
      </c>
      <c r="C281" s="51"/>
      <c r="D281" s="42" t="s">
        <v>12</v>
      </c>
      <c r="E281" s="43">
        <v>1</v>
      </c>
      <c r="F281" s="43">
        <v>1</v>
      </c>
      <c r="G281" s="43">
        <v>1</v>
      </c>
      <c r="H281" s="43"/>
      <c r="I281" s="96">
        <v>83</v>
      </c>
      <c r="J281" s="44">
        <f t="shared" ref="J281:J297" si="185">I281*factor1</f>
        <v>125.51422764325096</v>
      </c>
      <c r="K281" s="118">
        <f t="shared" ref="K281:K297" si="186">+J281/$G$5*1000</f>
        <v>156.50153072724561</v>
      </c>
      <c r="L281" s="118">
        <f>+(J281*1000)/$G$6</f>
        <v>3.9796262315864372</v>
      </c>
      <c r="M281" s="119">
        <f t="shared" ref="M281:M297" si="187">(G281*J281)</f>
        <v>125.51422764325096</v>
      </c>
      <c r="N281" s="118">
        <f t="shared" ref="N281:N297" si="188">+K281*G281</f>
        <v>156.50153072724561</v>
      </c>
      <c r="O281" s="118">
        <f t="shared" ref="O281:O297" si="189">+L281*G281</f>
        <v>3.9796262315864372</v>
      </c>
      <c r="P281" s="120"/>
      <c r="Q281" s="120">
        <f>IF(P281="Bueno",G281-#REF!,G281)</f>
        <v>1</v>
      </c>
      <c r="R281" s="44"/>
    </row>
    <row r="282" spans="1:18" hidden="1" x14ac:dyDescent="0.25">
      <c r="B282" s="42" t="s">
        <v>361</v>
      </c>
      <c r="C282" s="51" t="s">
        <v>115</v>
      </c>
      <c r="D282" s="42" t="s">
        <v>12</v>
      </c>
      <c r="E282" s="43">
        <v>1</v>
      </c>
      <c r="F282" s="43">
        <v>1</v>
      </c>
      <c r="G282" s="43">
        <v>1</v>
      </c>
      <c r="H282" s="43"/>
      <c r="I282" s="96">
        <v>0</v>
      </c>
      <c r="J282" s="44">
        <f t="shared" si="185"/>
        <v>0</v>
      </c>
      <c r="K282" s="118">
        <f t="shared" si="186"/>
        <v>0</v>
      </c>
      <c r="L282" s="118">
        <f>+(J282*1000)/$G$6</f>
        <v>0</v>
      </c>
      <c r="M282" s="119">
        <f t="shared" si="187"/>
        <v>0</v>
      </c>
      <c r="N282" s="118">
        <f t="shared" si="188"/>
        <v>0</v>
      </c>
      <c r="O282" s="118">
        <f t="shared" si="189"/>
        <v>0</v>
      </c>
      <c r="P282" s="120"/>
      <c r="Q282" s="120">
        <f>IF(P282="Bueno",G282-#REF!,G282)</f>
        <v>1</v>
      </c>
      <c r="R282" s="44"/>
    </row>
    <row r="283" spans="1:18" x14ac:dyDescent="0.25">
      <c r="B283" s="53" t="s">
        <v>362</v>
      </c>
      <c r="C283" s="80"/>
      <c r="D283" s="53"/>
      <c r="E283" s="54"/>
      <c r="F283" s="54"/>
      <c r="G283" s="54"/>
      <c r="H283" s="54"/>
      <c r="I283" s="232"/>
      <c r="J283" s="174"/>
      <c r="K283" s="175">
        <f t="shared" si="186"/>
        <v>0</v>
      </c>
      <c r="L283" s="175">
        <f>+(J283*1000)/$G$6</f>
        <v>0</v>
      </c>
      <c r="M283" s="176">
        <f t="shared" si="187"/>
        <v>0</v>
      </c>
      <c r="N283" s="175">
        <f t="shared" si="188"/>
        <v>0</v>
      </c>
      <c r="O283" s="175">
        <f t="shared" si="189"/>
        <v>0</v>
      </c>
      <c r="P283" s="122"/>
      <c r="Q283" s="122">
        <f>IF(P283="Bueno",G283-#REF!,G283)</f>
        <v>0</v>
      </c>
      <c r="R283" s="159"/>
    </row>
    <row r="284" spans="1:18" x14ac:dyDescent="0.25">
      <c r="B284" s="146" t="s">
        <v>363</v>
      </c>
      <c r="C284" s="147"/>
      <c r="D284" s="124"/>
      <c r="E284" s="125"/>
      <c r="F284" s="125"/>
      <c r="G284" s="125"/>
      <c r="H284" s="189"/>
      <c r="I284" s="231"/>
      <c r="J284" s="192"/>
      <c r="K284" s="193">
        <f t="shared" si="186"/>
        <v>0</v>
      </c>
      <c r="L284" s="193">
        <f>+(J284*1000)/$G$6</f>
        <v>0</v>
      </c>
      <c r="M284" s="194">
        <f t="shared" si="187"/>
        <v>0</v>
      </c>
      <c r="N284" s="193">
        <f t="shared" si="188"/>
        <v>0</v>
      </c>
      <c r="O284" s="193">
        <f t="shared" si="189"/>
        <v>0</v>
      </c>
      <c r="P284" s="128"/>
      <c r="Q284" s="128">
        <f>IF(P284="Bueno",G284-#REF!,G284)</f>
        <v>0</v>
      </c>
      <c r="R284" s="192"/>
    </row>
    <row r="285" spans="1:18" ht="48" x14ac:dyDescent="0.25">
      <c r="B285" s="50" t="s">
        <v>250</v>
      </c>
      <c r="C285" s="50"/>
      <c r="D285" s="50"/>
      <c r="E285" s="50" t="s">
        <v>239</v>
      </c>
      <c r="F285" s="50" t="s">
        <v>240</v>
      </c>
      <c r="G285" s="50" t="s">
        <v>1</v>
      </c>
      <c r="H285" s="50" t="s">
        <v>117</v>
      </c>
      <c r="I285" s="93" t="s">
        <v>99</v>
      </c>
      <c r="J285" s="50" t="s">
        <v>99</v>
      </c>
      <c r="K285" s="123" t="s">
        <v>100</v>
      </c>
      <c r="L285" s="123" t="s">
        <v>101</v>
      </c>
      <c r="M285" s="123" t="s">
        <v>102</v>
      </c>
      <c r="N285" s="123" t="s">
        <v>103</v>
      </c>
      <c r="O285" s="123" t="s">
        <v>104</v>
      </c>
      <c r="P285" s="123" t="s">
        <v>298</v>
      </c>
      <c r="Q285" s="123" t="s">
        <v>223</v>
      </c>
      <c r="R285" s="50" t="s">
        <v>238</v>
      </c>
    </row>
    <row r="286" spans="1:18" hidden="1" x14ac:dyDescent="0.25">
      <c r="B286" s="42" t="s">
        <v>364</v>
      </c>
      <c r="C286" s="51" t="s">
        <v>115</v>
      </c>
      <c r="D286" s="42" t="s">
        <v>12</v>
      </c>
      <c r="E286" s="43">
        <v>6</v>
      </c>
      <c r="F286" s="43">
        <v>1</v>
      </c>
      <c r="G286" s="43">
        <v>6</v>
      </c>
      <c r="H286" s="43"/>
      <c r="I286" s="96">
        <v>0</v>
      </c>
      <c r="J286" s="44">
        <f t="shared" si="185"/>
        <v>0</v>
      </c>
      <c r="K286" s="118">
        <f t="shared" si="186"/>
        <v>0</v>
      </c>
      <c r="L286" s="118">
        <f>+(J286*1000)/$G$6</f>
        <v>0</v>
      </c>
      <c r="M286" s="119">
        <f t="shared" si="187"/>
        <v>0</v>
      </c>
      <c r="N286" s="118">
        <f t="shared" si="188"/>
        <v>0</v>
      </c>
      <c r="O286" s="118">
        <f t="shared" si="189"/>
        <v>0</v>
      </c>
      <c r="P286" s="120"/>
      <c r="Q286" s="120">
        <f>IF(P286="Bueno",G286-#REF!,G286)</f>
        <v>6</v>
      </c>
      <c r="R286" s="44"/>
    </row>
    <row r="287" spans="1:18" hidden="1" x14ac:dyDescent="0.25">
      <c r="B287" s="42" t="s">
        <v>365</v>
      </c>
      <c r="C287" s="51" t="s">
        <v>115</v>
      </c>
      <c r="D287" s="42" t="s">
        <v>12</v>
      </c>
      <c r="E287" s="43">
        <v>3</v>
      </c>
      <c r="F287" s="43">
        <v>1</v>
      </c>
      <c r="G287" s="43">
        <v>3</v>
      </c>
      <c r="H287" s="43"/>
      <c r="I287" s="96">
        <v>0</v>
      </c>
      <c r="J287" s="44">
        <f t="shared" si="185"/>
        <v>0</v>
      </c>
      <c r="K287" s="118">
        <f t="shared" si="186"/>
        <v>0</v>
      </c>
      <c r="L287" s="118">
        <f>+(J287*1000)/$G$6</f>
        <v>0</v>
      </c>
      <c r="M287" s="119">
        <f t="shared" si="187"/>
        <v>0</v>
      </c>
      <c r="N287" s="118">
        <f t="shared" si="188"/>
        <v>0</v>
      </c>
      <c r="O287" s="118">
        <f t="shared" si="189"/>
        <v>0</v>
      </c>
      <c r="P287" s="120"/>
      <c r="Q287" s="120">
        <f>IF(P287="Bueno",G287-#REF!,G287)</f>
        <v>3</v>
      </c>
      <c r="R287" s="44"/>
    </row>
    <row r="288" spans="1:18" x14ac:dyDescent="0.25">
      <c r="B288" s="42" t="s">
        <v>132</v>
      </c>
      <c r="C288" s="51"/>
      <c r="D288" s="42" t="s">
        <v>250</v>
      </c>
      <c r="E288" s="43">
        <v>1</v>
      </c>
      <c r="F288" s="43">
        <v>1</v>
      </c>
      <c r="G288" s="43">
        <v>1</v>
      </c>
      <c r="H288" s="43"/>
      <c r="I288" s="96">
        <v>430</v>
      </c>
      <c r="J288" s="44"/>
      <c r="K288" s="118">
        <f t="shared" si="186"/>
        <v>0</v>
      </c>
      <c r="L288" s="118">
        <f>+(J288*1000)/$G$6</f>
        <v>0</v>
      </c>
      <c r="M288" s="119">
        <f t="shared" si="187"/>
        <v>0</v>
      </c>
      <c r="N288" s="118">
        <f t="shared" si="188"/>
        <v>0</v>
      </c>
      <c r="O288" s="118">
        <f t="shared" si="189"/>
        <v>0</v>
      </c>
      <c r="P288" s="120"/>
      <c r="Q288" s="120">
        <f>IF(P288="Bueno",G288-#REF!,G288)</f>
        <v>1</v>
      </c>
      <c r="R288" s="44"/>
    </row>
    <row r="289" spans="2:18" x14ac:dyDescent="0.25">
      <c r="B289" s="53" t="s">
        <v>366</v>
      </c>
      <c r="C289" s="80"/>
      <c r="D289" s="53"/>
      <c r="E289" s="54"/>
      <c r="F289" s="54"/>
      <c r="G289" s="54"/>
      <c r="H289" s="54"/>
      <c r="I289" s="232"/>
      <c r="J289" s="174"/>
      <c r="K289" s="175">
        <f t="shared" si="186"/>
        <v>0</v>
      </c>
      <c r="L289" s="175">
        <f>+(J289*1000)/$G$6</f>
        <v>0</v>
      </c>
      <c r="M289" s="176">
        <f t="shared" si="187"/>
        <v>0</v>
      </c>
      <c r="N289" s="175">
        <f t="shared" si="188"/>
        <v>0</v>
      </c>
      <c r="O289" s="175">
        <f t="shared" si="189"/>
        <v>0</v>
      </c>
      <c r="P289" s="122"/>
      <c r="Q289" s="122">
        <f>IF(P289="Bueno",G289-#REF!,G289)</f>
        <v>0</v>
      </c>
      <c r="R289" s="159"/>
    </row>
    <row r="290" spans="2:18" x14ac:dyDescent="0.25">
      <c r="B290" s="146" t="s">
        <v>367</v>
      </c>
      <c r="C290" s="147"/>
      <c r="D290" s="124"/>
      <c r="E290" s="125"/>
      <c r="F290" s="125"/>
      <c r="G290" s="125"/>
      <c r="H290" s="189"/>
      <c r="I290" s="231"/>
      <c r="J290" s="192"/>
      <c r="K290" s="193">
        <f t="shared" si="186"/>
        <v>0</v>
      </c>
      <c r="L290" s="193">
        <f>+(J290*1000)/$G$6</f>
        <v>0</v>
      </c>
      <c r="M290" s="194">
        <f t="shared" si="187"/>
        <v>0</v>
      </c>
      <c r="N290" s="193">
        <f t="shared" si="188"/>
        <v>0</v>
      </c>
      <c r="O290" s="193">
        <f t="shared" si="189"/>
        <v>0</v>
      </c>
      <c r="P290" s="128"/>
      <c r="Q290" s="128">
        <f>IF(P290="Bueno",G290-#REF!,G290)</f>
        <v>0</v>
      </c>
      <c r="R290" s="192"/>
    </row>
    <row r="291" spans="2:18" ht="48" x14ac:dyDescent="0.25">
      <c r="B291" s="50" t="s">
        <v>250</v>
      </c>
      <c r="C291" s="50"/>
      <c r="D291" s="50"/>
      <c r="E291" s="50" t="s">
        <v>239</v>
      </c>
      <c r="F291" s="50" t="s">
        <v>240</v>
      </c>
      <c r="G291" s="50" t="s">
        <v>1</v>
      </c>
      <c r="H291" s="50" t="s">
        <v>117</v>
      </c>
      <c r="I291" s="93" t="s">
        <v>99</v>
      </c>
      <c r="J291" s="50" t="s">
        <v>99</v>
      </c>
      <c r="K291" s="123" t="s">
        <v>100</v>
      </c>
      <c r="L291" s="123" t="s">
        <v>101</v>
      </c>
      <c r="M291" s="123" t="s">
        <v>102</v>
      </c>
      <c r="N291" s="123" t="s">
        <v>103</v>
      </c>
      <c r="O291" s="123" t="s">
        <v>104</v>
      </c>
      <c r="P291" s="123" t="s">
        <v>298</v>
      </c>
      <c r="Q291" s="123" t="s">
        <v>223</v>
      </c>
      <c r="R291" s="50" t="s">
        <v>238</v>
      </c>
    </row>
    <row r="292" spans="2:18" x14ac:dyDescent="0.25">
      <c r="B292" s="42" t="s">
        <v>338</v>
      </c>
      <c r="C292" s="51"/>
      <c r="D292" s="42" t="s">
        <v>250</v>
      </c>
      <c r="E292" s="43">
        <v>1</v>
      </c>
      <c r="F292" s="43">
        <v>0</v>
      </c>
      <c r="G292" s="43">
        <f>E292*F292</f>
        <v>0</v>
      </c>
      <c r="H292" s="43"/>
      <c r="I292" s="96">
        <v>67</v>
      </c>
      <c r="J292" s="44"/>
      <c r="K292" s="118">
        <f t="shared" si="186"/>
        <v>0</v>
      </c>
      <c r="L292" s="118">
        <f t="shared" ref="L292:L297" si="190">+(J292*1000)/$G$6</f>
        <v>0</v>
      </c>
      <c r="M292" s="119">
        <f t="shared" si="187"/>
        <v>0</v>
      </c>
      <c r="N292" s="118">
        <f t="shared" si="188"/>
        <v>0</v>
      </c>
      <c r="O292" s="118">
        <f t="shared" si="189"/>
        <v>0</v>
      </c>
      <c r="P292" s="120"/>
      <c r="Q292" s="120">
        <f>IF(P292="Bueno",G292-#REF!,G292)</f>
        <v>0</v>
      </c>
      <c r="R292" s="44"/>
    </row>
    <row r="293" spans="2:18" x14ac:dyDescent="0.25">
      <c r="B293" s="42" t="s">
        <v>368</v>
      </c>
      <c r="C293" s="51"/>
      <c r="D293" s="42" t="s">
        <v>250</v>
      </c>
      <c r="E293" s="43">
        <v>1</v>
      </c>
      <c r="F293" s="43">
        <v>0</v>
      </c>
      <c r="G293" s="43">
        <f t="shared" ref="G293:G297" si="191">E293*F293</f>
        <v>0</v>
      </c>
      <c r="H293" s="43"/>
      <c r="I293" s="96">
        <v>174</v>
      </c>
      <c r="J293" s="44"/>
      <c r="K293" s="118">
        <f t="shared" si="186"/>
        <v>0</v>
      </c>
      <c r="L293" s="118">
        <f t="shared" si="190"/>
        <v>0</v>
      </c>
      <c r="M293" s="119">
        <f t="shared" si="187"/>
        <v>0</v>
      </c>
      <c r="N293" s="118">
        <f t="shared" si="188"/>
        <v>0</v>
      </c>
      <c r="O293" s="118">
        <f t="shared" si="189"/>
        <v>0</v>
      </c>
      <c r="P293" s="120"/>
      <c r="Q293" s="120">
        <f>IF(P293="Bueno",G293-#REF!,G293)</f>
        <v>0</v>
      </c>
      <c r="R293" s="44"/>
    </row>
    <row r="294" spans="2:18" hidden="1" x14ac:dyDescent="0.25">
      <c r="B294" s="42" t="s">
        <v>369</v>
      </c>
      <c r="C294" s="51" t="s">
        <v>115</v>
      </c>
      <c r="D294" s="42" t="s">
        <v>12</v>
      </c>
      <c r="E294" s="43">
        <v>1</v>
      </c>
      <c r="F294" s="43">
        <v>0</v>
      </c>
      <c r="G294" s="43">
        <f t="shared" si="191"/>
        <v>0</v>
      </c>
      <c r="H294" s="43"/>
      <c r="I294" s="96">
        <v>0</v>
      </c>
      <c r="J294" s="44">
        <f t="shared" si="185"/>
        <v>0</v>
      </c>
      <c r="K294" s="118">
        <f t="shared" si="186"/>
        <v>0</v>
      </c>
      <c r="L294" s="118">
        <f t="shared" si="190"/>
        <v>0</v>
      </c>
      <c r="M294" s="119">
        <f t="shared" si="187"/>
        <v>0</v>
      </c>
      <c r="N294" s="118">
        <f t="shared" si="188"/>
        <v>0</v>
      </c>
      <c r="O294" s="118">
        <f t="shared" si="189"/>
        <v>0</v>
      </c>
      <c r="P294" s="120"/>
      <c r="Q294" s="120">
        <f>IF(P294="Bueno",G294-#REF!,G294)</f>
        <v>0</v>
      </c>
      <c r="R294" s="44"/>
    </row>
    <row r="295" spans="2:18" hidden="1" x14ac:dyDescent="0.25">
      <c r="B295" s="42" t="s">
        <v>370</v>
      </c>
      <c r="C295" s="51"/>
      <c r="D295" s="42" t="s">
        <v>12</v>
      </c>
      <c r="E295" s="43">
        <v>1</v>
      </c>
      <c r="F295" s="43">
        <v>0</v>
      </c>
      <c r="G295" s="43">
        <f t="shared" si="191"/>
        <v>0</v>
      </c>
      <c r="H295" s="43"/>
      <c r="I295" s="96">
        <v>67</v>
      </c>
      <c r="J295" s="44">
        <f t="shared" si="185"/>
        <v>101.31871388069656</v>
      </c>
      <c r="K295" s="118">
        <f t="shared" si="186"/>
        <v>126.33256094849946</v>
      </c>
      <c r="L295" s="118">
        <f t="shared" si="190"/>
        <v>3.2124693676661602</v>
      </c>
      <c r="M295" s="119">
        <f t="shared" si="187"/>
        <v>0</v>
      </c>
      <c r="N295" s="118">
        <f t="shared" si="188"/>
        <v>0</v>
      </c>
      <c r="O295" s="118">
        <f t="shared" si="189"/>
        <v>0</v>
      </c>
      <c r="P295" s="120"/>
      <c r="Q295" s="120">
        <f>IF(P295="Bueno",G295-#REF!,G295)</f>
        <v>0</v>
      </c>
      <c r="R295" s="44"/>
    </row>
    <row r="296" spans="2:18" hidden="1" x14ac:dyDescent="0.25">
      <c r="B296" s="42" t="s">
        <v>332</v>
      </c>
      <c r="C296" s="51" t="s">
        <v>115</v>
      </c>
      <c r="D296" s="42" t="s">
        <v>12</v>
      </c>
      <c r="E296" s="43">
        <v>4</v>
      </c>
      <c r="F296" s="43">
        <v>0</v>
      </c>
      <c r="G296" s="43">
        <f t="shared" si="191"/>
        <v>0</v>
      </c>
      <c r="H296" s="43"/>
      <c r="I296" s="96">
        <v>0</v>
      </c>
      <c r="J296" s="44">
        <f t="shared" si="185"/>
        <v>0</v>
      </c>
      <c r="K296" s="118">
        <f t="shared" si="186"/>
        <v>0</v>
      </c>
      <c r="L296" s="118">
        <f t="shared" si="190"/>
        <v>0</v>
      </c>
      <c r="M296" s="119">
        <f t="shared" si="187"/>
        <v>0</v>
      </c>
      <c r="N296" s="118">
        <f t="shared" si="188"/>
        <v>0</v>
      </c>
      <c r="O296" s="118">
        <f t="shared" si="189"/>
        <v>0</v>
      </c>
      <c r="P296" s="120"/>
      <c r="Q296" s="120">
        <f>IF(P296="Bueno",G296-#REF!,G296)</f>
        <v>0</v>
      </c>
      <c r="R296" s="44"/>
    </row>
    <row r="297" spans="2:18" hidden="1" x14ac:dyDescent="0.25">
      <c r="B297" s="42" t="s">
        <v>371</v>
      </c>
      <c r="C297" s="51"/>
      <c r="D297" s="42" t="s">
        <v>12</v>
      </c>
      <c r="E297" s="43">
        <v>1</v>
      </c>
      <c r="F297" s="43">
        <v>0</v>
      </c>
      <c r="G297" s="43">
        <f t="shared" si="191"/>
        <v>0</v>
      </c>
      <c r="H297" s="43"/>
      <c r="I297" s="96">
        <v>22</v>
      </c>
      <c r="J297" s="44">
        <f t="shared" si="185"/>
        <v>33.268831423512303</v>
      </c>
      <c r="K297" s="118">
        <f t="shared" si="186"/>
        <v>41.482333445775943</v>
      </c>
      <c r="L297" s="118">
        <f t="shared" si="190"/>
        <v>1.0548406878903809</v>
      </c>
      <c r="M297" s="119">
        <f t="shared" si="187"/>
        <v>0</v>
      </c>
      <c r="N297" s="118">
        <f t="shared" si="188"/>
        <v>0</v>
      </c>
      <c r="O297" s="118">
        <f t="shared" si="189"/>
        <v>0</v>
      </c>
      <c r="P297" s="120"/>
      <c r="Q297" s="120">
        <f>IF(P297="Bueno",G297-#REF!,G297)</f>
        <v>0</v>
      </c>
      <c r="R297" s="44"/>
    </row>
    <row r="298" spans="2:18" x14ac:dyDescent="0.25">
      <c r="B298" s="53" t="s">
        <v>372</v>
      </c>
      <c r="C298" s="80"/>
      <c r="D298" s="53"/>
      <c r="E298" s="54"/>
      <c r="F298" s="54"/>
      <c r="G298" s="54"/>
      <c r="H298" s="54"/>
      <c r="I298" s="232"/>
      <c r="J298" s="159"/>
      <c r="K298" s="121"/>
      <c r="L298" s="121"/>
      <c r="M298" s="121"/>
      <c r="N298" s="121"/>
      <c r="O298" s="121"/>
      <c r="P298" s="122"/>
      <c r="Q298" s="122"/>
      <c r="R298" s="159"/>
    </row>
    <row r="299" spans="2:18" x14ac:dyDescent="0.25">
      <c r="B299" s="146" t="s">
        <v>307</v>
      </c>
      <c r="C299" s="147"/>
      <c r="D299" s="124"/>
      <c r="E299" s="125"/>
      <c r="F299" s="125"/>
      <c r="G299" s="125"/>
      <c r="H299" s="189"/>
      <c r="I299" s="231"/>
      <c r="J299" s="129"/>
      <c r="K299" s="127"/>
      <c r="L299" s="127"/>
      <c r="M299" s="127"/>
      <c r="N299" s="127"/>
      <c r="O299" s="127"/>
      <c r="P299" s="128"/>
      <c r="Q299" s="128"/>
      <c r="R299" s="129"/>
    </row>
    <row r="300" spans="2:18" ht="48" x14ac:dyDescent="0.25">
      <c r="B300" s="50" t="s">
        <v>250</v>
      </c>
      <c r="C300" s="50"/>
      <c r="D300" s="50"/>
      <c r="E300" s="50" t="s">
        <v>239</v>
      </c>
      <c r="F300" s="50" t="s">
        <v>240</v>
      </c>
      <c r="G300" s="50" t="s">
        <v>1</v>
      </c>
      <c r="H300" s="50" t="s">
        <v>117</v>
      </c>
      <c r="I300" s="93" t="s">
        <v>99</v>
      </c>
      <c r="J300" s="50" t="s">
        <v>99</v>
      </c>
      <c r="K300" s="123" t="s">
        <v>100</v>
      </c>
      <c r="L300" s="123" t="s">
        <v>101</v>
      </c>
      <c r="M300" s="123" t="s">
        <v>102</v>
      </c>
      <c r="N300" s="123" t="s">
        <v>103</v>
      </c>
      <c r="O300" s="123" t="s">
        <v>104</v>
      </c>
      <c r="P300" s="123" t="s">
        <v>298</v>
      </c>
      <c r="Q300" s="123" t="s">
        <v>223</v>
      </c>
      <c r="R300" s="50" t="s">
        <v>238</v>
      </c>
    </row>
    <row r="301" spans="2:18" hidden="1" x14ac:dyDescent="0.25">
      <c r="B301" s="42" t="s">
        <v>373</v>
      </c>
      <c r="C301" s="51" t="s">
        <v>115</v>
      </c>
      <c r="D301" s="42" t="s">
        <v>12</v>
      </c>
      <c r="E301" s="43">
        <v>1</v>
      </c>
      <c r="F301" s="43">
        <v>1</v>
      </c>
      <c r="G301" s="43">
        <v>1</v>
      </c>
      <c r="H301" s="43"/>
      <c r="I301" s="96">
        <v>0</v>
      </c>
      <c r="J301" s="44">
        <f t="shared" ref="J301:J324" si="192">I301*factor1</f>
        <v>0</v>
      </c>
      <c r="K301" s="118">
        <f t="shared" ref="K301:K325" si="193">+J301/$G$5*1000</f>
        <v>0</v>
      </c>
      <c r="L301" s="118">
        <f t="shared" ref="L301:L325" si="194">+(J301*1000)/$G$6</f>
        <v>0</v>
      </c>
      <c r="M301" s="119">
        <f t="shared" ref="M301:M325" si="195">(G301*J301)</f>
        <v>0</v>
      </c>
      <c r="N301" s="118">
        <f t="shared" ref="N301:N325" si="196">+K301*G301</f>
        <v>0</v>
      </c>
      <c r="O301" s="118">
        <f t="shared" ref="O301:O325" si="197">+L301*G301</f>
        <v>0</v>
      </c>
      <c r="P301" s="120"/>
      <c r="Q301" s="120">
        <f>IF(P301="Bueno",G301-#REF!,G301)</f>
        <v>1</v>
      </c>
      <c r="R301" s="44"/>
    </row>
    <row r="302" spans="2:18" x14ac:dyDescent="0.25">
      <c r="B302" s="42" t="s">
        <v>309</v>
      </c>
      <c r="C302" s="51"/>
      <c r="D302" s="42" t="s">
        <v>250</v>
      </c>
      <c r="E302" s="43">
        <v>1</v>
      </c>
      <c r="F302" s="43">
        <v>1</v>
      </c>
      <c r="G302" s="43">
        <v>1</v>
      </c>
      <c r="H302" s="43"/>
      <c r="I302" s="96">
        <v>400</v>
      </c>
      <c r="J302" s="44"/>
      <c r="K302" s="118">
        <f t="shared" si="193"/>
        <v>0</v>
      </c>
      <c r="L302" s="118">
        <f t="shared" si="194"/>
        <v>0</v>
      </c>
      <c r="M302" s="119">
        <f t="shared" si="195"/>
        <v>0</v>
      </c>
      <c r="N302" s="118">
        <f t="shared" si="196"/>
        <v>0</v>
      </c>
      <c r="O302" s="118">
        <f t="shared" si="197"/>
        <v>0</v>
      </c>
      <c r="P302" s="120"/>
      <c r="Q302" s="120">
        <f>IF(P302="Bueno",G302-#REF!,G302)</f>
        <v>1</v>
      </c>
      <c r="R302" s="44"/>
    </row>
    <row r="303" spans="2:18" hidden="1" x14ac:dyDescent="0.25">
      <c r="B303" s="42" t="s">
        <v>265</v>
      </c>
      <c r="C303" s="51"/>
      <c r="D303" s="42" t="s">
        <v>12</v>
      </c>
      <c r="E303" s="43">
        <v>1</v>
      </c>
      <c r="F303" s="43">
        <v>1</v>
      </c>
      <c r="G303" s="43">
        <v>1</v>
      </c>
      <c r="H303" s="43"/>
      <c r="I303" s="96">
        <v>46</v>
      </c>
      <c r="J303" s="44">
        <f t="shared" si="192"/>
        <v>69.562102067343901</v>
      </c>
      <c r="K303" s="118">
        <f t="shared" si="193"/>
        <v>86.73578811389514</v>
      </c>
      <c r="L303" s="118">
        <f t="shared" si="194"/>
        <v>2.2055759837707964</v>
      </c>
      <c r="M303" s="119">
        <f t="shared" si="195"/>
        <v>69.562102067343901</v>
      </c>
      <c r="N303" s="118">
        <f t="shared" si="196"/>
        <v>86.73578811389514</v>
      </c>
      <c r="O303" s="118">
        <f t="shared" si="197"/>
        <v>2.2055759837707964</v>
      </c>
      <c r="P303" s="120"/>
      <c r="Q303" s="120">
        <f>IF(P303="Bueno",G303-#REF!,G303)</f>
        <v>1</v>
      </c>
      <c r="R303" s="44"/>
    </row>
    <row r="304" spans="2:18" hidden="1" x14ac:dyDescent="0.25">
      <c r="B304" s="42" t="s">
        <v>254</v>
      </c>
      <c r="C304" s="51"/>
      <c r="D304" s="42" t="s">
        <v>12</v>
      </c>
      <c r="E304" s="43">
        <v>1</v>
      </c>
      <c r="F304" s="43">
        <v>1</v>
      </c>
      <c r="G304" s="43">
        <v>1</v>
      </c>
      <c r="H304" s="43"/>
      <c r="I304" s="96">
        <v>42</v>
      </c>
      <c r="J304" s="44">
        <f t="shared" si="192"/>
        <v>63.513223626705305</v>
      </c>
      <c r="K304" s="118">
        <f t="shared" si="193"/>
        <v>79.193545669208603</v>
      </c>
      <c r="L304" s="118">
        <f t="shared" si="194"/>
        <v>2.0137867677907271</v>
      </c>
      <c r="M304" s="119">
        <f t="shared" si="195"/>
        <v>63.513223626705305</v>
      </c>
      <c r="N304" s="118">
        <f t="shared" si="196"/>
        <v>79.193545669208603</v>
      </c>
      <c r="O304" s="118">
        <f t="shared" si="197"/>
        <v>2.0137867677907271</v>
      </c>
      <c r="P304" s="120"/>
      <c r="Q304" s="120">
        <f>IF(P304="Bueno",G304-#REF!,G304)</f>
        <v>1</v>
      </c>
      <c r="R304" s="44"/>
    </row>
    <row r="305" spans="2:18" hidden="1" x14ac:dyDescent="0.25">
      <c r="B305" s="42" t="s">
        <v>374</v>
      </c>
      <c r="C305" s="51" t="s">
        <v>115</v>
      </c>
      <c r="D305" s="42" t="s">
        <v>12</v>
      </c>
      <c r="E305" s="43">
        <v>1</v>
      </c>
      <c r="F305" s="43">
        <v>1</v>
      </c>
      <c r="G305" s="43">
        <v>1</v>
      </c>
      <c r="H305" s="43"/>
      <c r="I305" s="96">
        <v>0</v>
      </c>
      <c r="J305" s="44">
        <f t="shared" si="192"/>
        <v>0</v>
      </c>
      <c r="K305" s="118">
        <f t="shared" si="193"/>
        <v>0</v>
      </c>
      <c r="L305" s="118">
        <f t="shared" si="194"/>
        <v>0</v>
      </c>
      <c r="M305" s="119">
        <f t="shared" si="195"/>
        <v>0</v>
      </c>
      <c r="N305" s="118">
        <f t="shared" si="196"/>
        <v>0</v>
      </c>
      <c r="O305" s="118">
        <f t="shared" si="197"/>
        <v>0</v>
      </c>
      <c r="P305" s="120"/>
      <c r="Q305" s="120">
        <f>IF(P305="Bueno",G305-#REF!,G305)</f>
        <v>1</v>
      </c>
      <c r="R305" s="44"/>
    </row>
    <row r="306" spans="2:18" hidden="1" x14ac:dyDescent="0.25">
      <c r="B306" s="42" t="s">
        <v>343</v>
      </c>
      <c r="C306" s="51" t="s">
        <v>115</v>
      </c>
      <c r="D306" s="42" t="s">
        <v>12</v>
      </c>
      <c r="E306" s="43">
        <v>1</v>
      </c>
      <c r="F306" s="43">
        <v>1</v>
      </c>
      <c r="G306" s="43">
        <v>1</v>
      </c>
      <c r="H306" s="43"/>
      <c r="I306" s="96">
        <v>0</v>
      </c>
      <c r="J306" s="44">
        <f t="shared" si="192"/>
        <v>0</v>
      </c>
      <c r="K306" s="118">
        <f t="shared" si="193"/>
        <v>0</v>
      </c>
      <c r="L306" s="118">
        <f t="shared" si="194"/>
        <v>0</v>
      </c>
      <c r="M306" s="119">
        <f t="shared" si="195"/>
        <v>0</v>
      </c>
      <c r="N306" s="118">
        <f t="shared" si="196"/>
        <v>0</v>
      </c>
      <c r="O306" s="118">
        <f t="shared" si="197"/>
        <v>0</v>
      </c>
      <c r="P306" s="120"/>
      <c r="Q306" s="120">
        <f>IF(P306="Bueno",G306-#REF!,G306)</f>
        <v>1</v>
      </c>
      <c r="R306" s="44"/>
    </row>
    <row r="307" spans="2:18" hidden="1" x14ac:dyDescent="0.25">
      <c r="B307" s="42" t="s">
        <v>344</v>
      </c>
      <c r="C307" s="51" t="s">
        <v>115</v>
      </c>
      <c r="D307" s="42" t="s">
        <v>12</v>
      </c>
      <c r="E307" s="43">
        <v>1</v>
      </c>
      <c r="F307" s="43">
        <v>1</v>
      </c>
      <c r="G307" s="43">
        <v>1</v>
      </c>
      <c r="H307" s="43"/>
      <c r="I307" s="96">
        <v>0</v>
      </c>
      <c r="J307" s="44">
        <f t="shared" si="192"/>
        <v>0</v>
      </c>
      <c r="K307" s="118">
        <f t="shared" si="193"/>
        <v>0</v>
      </c>
      <c r="L307" s="118">
        <f t="shared" si="194"/>
        <v>0</v>
      </c>
      <c r="M307" s="119">
        <f t="shared" si="195"/>
        <v>0</v>
      </c>
      <c r="N307" s="118">
        <f t="shared" si="196"/>
        <v>0</v>
      </c>
      <c r="O307" s="118">
        <f t="shared" si="197"/>
        <v>0</v>
      </c>
      <c r="P307" s="120"/>
      <c r="Q307" s="120">
        <f>IF(P307="Bueno",G307-#REF!,G307)</f>
        <v>1</v>
      </c>
      <c r="R307" s="44"/>
    </row>
    <row r="308" spans="2:18" hidden="1" x14ac:dyDescent="0.25">
      <c r="B308" s="42" t="s">
        <v>277</v>
      </c>
      <c r="C308" s="51"/>
      <c r="D308" s="42" t="s">
        <v>12</v>
      </c>
      <c r="E308" s="43">
        <v>1</v>
      </c>
      <c r="F308" s="43">
        <v>1</v>
      </c>
      <c r="G308" s="43">
        <v>1</v>
      </c>
      <c r="H308" s="43"/>
      <c r="I308" s="96">
        <v>2200</v>
      </c>
      <c r="J308" s="44">
        <f t="shared" si="192"/>
        <v>3326.8831423512302</v>
      </c>
      <c r="K308" s="118">
        <f t="shared" si="193"/>
        <v>4148.233344577593</v>
      </c>
      <c r="L308" s="118">
        <f t="shared" si="194"/>
        <v>105.48406878903809</v>
      </c>
      <c r="M308" s="119">
        <f t="shared" si="195"/>
        <v>3326.8831423512302</v>
      </c>
      <c r="N308" s="118">
        <f t="shared" si="196"/>
        <v>4148.233344577593</v>
      </c>
      <c r="O308" s="118">
        <f t="shared" si="197"/>
        <v>105.48406878903809</v>
      </c>
      <c r="P308" s="120"/>
      <c r="Q308" s="120">
        <f>IF(P308="Bueno",G308-#REF!,G308)</f>
        <v>1</v>
      </c>
      <c r="R308" s="44"/>
    </row>
    <row r="309" spans="2:18" hidden="1" x14ac:dyDescent="0.25">
      <c r="B309" s="42" t="s">
        <v>273</v>
      </c>
      <c r="C309" s="51"/>
      <c r="D309" s="42" t="s">
        <v>12</v>
      </c>
      <c r="E309" s="43">
        <v>1</v>
      </c>
      <c r="F309" s="43">
        <v>1</v>
      </c>
      <c r="G309" s="43">
        <v>1</v>
      </c>
      <c r="H309" s="43"/>
      <c r="I309" s="96">
        <v>38</v>
      </c>
      <c r="J309" s="44">
        <f t="shared" si="192"/>
        <v>57.464345186066701</v>
      </c>
      <c r="K309" s="118">
        <f t="shared" si="193"/>
        <v>71.651303224522067</v>
      </c>
      <c r="L309" s="118">
        <f t="shared" si="194"/>
        <v>1.8219975518106579</v>
      </c>
      <c r="M309" s="119">
        <f t="shared" si="195"/>
        <v>57.464345186066701</v>
      </c>
      <c r="N309" s="118">
        <f t="shared" si="196"/>
        <v>71.651303224522067</v>
      </c>
      <c r="O309" s="118">
        <f t="shared" si="197"/>
        <v>1.8219975518106579</v>
      </c>
      <c r="P309" s="120"/>
      <c r="Q309" s="120">
        <f>IF(P309="Bueno",G309-#REF!,G309)</f>
        <v>1</v>
      </c>
      <c r="R309" s="44"/>
    </row>
    <row r="310" spans="2:18" hidden="1" x14ac:dyDescent="0.25">
      <c r="B310" s="42" t="s">
        <v>264</v>
      </c>
      <c r="C310" s="51"/>
      <c r="D310" s="42" t="s">
        <v>12</v>
      </c>
      <c r="E310" s="43">
        <v>1</v>
      </c>
      <c r="F310" s="43">
        <v>1</v>
      </c>
      <c r="G310" s="43">
        <v>1</v>
      </c>
      <c r="H310" s="43"/>
      <c r="I310" s="96">
        <v>1300</v>
      </c>
      <c r="J310" s="44">
        <f t="shared" si="192"/>
        <v>1965.8854932075451</v>
      </c>
      <c r="K310" s="118">
        <f t="shared" si="193"/>
        <v>2451.2287945231237</v>
      </c>
      <c r="L310" s="118">
        <f t="shared" si="194"/>
        <v>62.331495193522507</v>
      </c>
      <c r="M310" s="119">
        <f t="shared" si="195"/>
        <v>1965.8854932075451</v>
      </c>
      <c r="N310" s="118">
        <f t="shared" si="196"/>
        <v>2451.2287945231237</v>
      </c>
      <c r="O310" s="118">
        <f t="shared" si="197"/>
        <v>62.331495193522507</v>
      </c>
      <c r="P310" s="120"/>
      <c r="Q310" s="120">
        <f>IF(P310="Bueno",G310-#REF!,G310)</f>
        <v>1</v>
      </c>
      <c r="R310" s="44"/>
    </row>
    <row r="311" spans="2:18" hidden="1" x14ac:dyDescent="0.25">
      <c r="B311" s="42" t="s">
        <v>166</v>
      </c>
      <c r="C311" s="51"/>
      <c r="D311" s="42" t="s">
        <v>12</v>
      </c>
      <c r="E311" s="43">
        <v>1</v>
      </c>
      <c r="F311" s="43">
        <v>1</v>
      </c>
      <c r="G311" s="43">
        <v>1</v>
      </c>
      <c r="H311" s="43"/>
      <c r="I311" s="96">
        <v>91</v>
      </c>
      <c r="J311" s="44">
        <f t="shared" si="192"/>
        <v>137.61198452452817</v>
      </c>
      <c r="K311" s="118">
        <f t="shared" si="193"/>
        <v>171.58601561661865</v>
      </c>
      <c r="L311" s="118">
        <f t="shared" si="194"/>
        <v>4.3632046635465764</v>
      </c>
      <c r="M311" s="119">
        <f t="shared" si="195"/>
        <v>137.61198452452817</v>
      </c>
      <c r="N311" s="118">
        <f t="shared" si="196"/>
        <v>171.58601561661865</v>
      </c>
      <c r="O311" s="118">
        <f t="shared" si="197"/>
        <v>4.3632046635465764</v>
      </c>
      <c r="P311" s="120"/>
      <c r="Q311" s="120">
        <f>IF(P311="Bueno",G311-#REF!,G311)</f>
        <v>1</v>
      </c>
      <c r="R311" s="44"/>
    </row>
    <row r="312" spans="2:18" hidden="1" x14ac:dyDescent="0.25">
      <c r="B312" s="42" t="s">
        <v>274</v>
      </c>
      <c r="C312" s="51"/>
      <c r="D312" s="42" t="s">
        <v>12</v>
      </c>
      <c r="E312" s="43">
        <v>6</v>
      </c>
      <c r="F312" s="43">
        <v>1</v>
      </c>
      <c r="G312" s="43">
        <v>6</v>
      </c>
      <c r="H312" s="43"/>
      <c r="I312" s="96">
        <v>39</v>
      </c>
      <c r="J312" s="44">
        <f t="shared" si="192"/>
        <v>58.976564796226356</v>
      </c>
      <c r="K312" s="118">
        <f t="shared" si="193"/>
        <v>73.536863835693723</v>
      </c>
      <c r="L312" s="118">
        <f t="shared" si="194"/>
        <v>1.8699448558056753</v>
      </c>
      <c r="M312" s="119">
        <f t="shared" si="195"/>
        <v>353.85938877735816</v>
      </c>
      <c r="N312" s="118">
        <f t="shared" si="196"/>
        <v>441.22118301416231</v>
      </c>
      <c r="O312" s="118">
        <f t="shared" si="197"/>
        <v>11.219669134834051</v>
      </c>
      <c r="P312" s="120"/>
      <c r="Q312" s="120">
        <f>IF(P312="Bueno",G312-#REF!,G312)</f>
        <v>6</v>
      </c>
      <c r="R312" s="44"/>
    </row>
    <row r="313" spans="2:18" hidden="1" x14ac:dyDescent="0.25">
      <c r="B313" s="42" t="s">
        <v>269</v>
      </c>
      <c r="C313" s="51"/>
      <c r="D313" s="42" t="s">
        <v>12</v>
      </c>
      <c r="E313" s="43">
        <v>6</v>
      </c>
      <c r="F313" s="43">
        <v>1</v>
      </c>
      <c r="G313" s="43">
        <v>6</v>
      </c>
      <c r="H313" s="43"/>
      <c r="I313" s="96">
        <v>10</v>
      </c>
      <c r="J313" s="44">
        <f t="shared" si="192"/>
        <v>15.122196101596501</v>
      </c>
      <c r="K313" s="118">
        <f t="shared" si="193"/>
        <v>18.855606111716334</v>
      </c>
      <c r="L313" s="118">
        <f t="shared" si="194"/>
        <v>0.47947303995017315</v>
      </c>
      <c r="M313" s="119">
        <f t="shared" si="195"/>
        <v>90.733176609579004</v>
      </c>
      <c r="N313" s="118">
        <f t="shared" si="196"/>
        <v>113.133636670298</v>
      </c>
      <c r="O313" s="118">
        <f t="shared" si="197"/>
        <v>2.8768382397010388</v>
      </c>
      <c r="P313" s="120"/>
      <c r="Q313" s="120">
        <f>IF(P313="Bueno",G313-#REF!,G313)</f>
        <v>6</v>
      </c>
      <c r="R313" s="44"/>
    </row>
    <row r="314" spans="2:18" hidden="1" x14ac:dyDescent="0.25">
      <c r="B314" s="42" t="s">
        <v>164</v>
      </c>
      <c r="C314" s="51"/>
      <c r="D314" s="42" t="s">
        <v>12</v>
      </c>
      <c r="E314" s="43">
        <v>4</v>
      </c>
      <c r="F314" s="43">
        <v>1</v>
      </c>
      <c r="G314" s="43">
        <v>4</v>
      </c>
      <c r="H314" s="43"/>
      <c r="I314" s="96">
        <v>2</v>
      </c>
      <c r="J314" s="44">
        <f t="shared" si="192"/>
        <v>3.0244392203193002</v>
      </c>
      <c r="K314" s="118">
        <f t="shared" si="193"/>
        <v>3.7711212223432673</v>
      </c>
      <c r="L314" s="118">
        <f t="shared" si="194"/>
        <v>9.589460799003463E-2</v>
      </c>
      <c r="M314" s="119">
        <f t="shared" si="195"/>
        <v>12.097756881277201</v>
      </c>
      <c r="N314" s="118">
        <f t="shared" si="196"/>
        <v>15.084484889373069</v>
      </c>
      <c r="O314" s="118">
        <f t="shared" si="197"/>
        <v>0.38357843196013852</v>
      </c>
      <c r="P314" s="120"/>
      <c r="Q314" s="120">
        <f>IF(P314="Bueno",G314-#REF!,G314)</f>
        <v>4</v>
      </c>
      <c r="R314" s="44"/>
    </row>
    <row r="315" spans="2:18" hidden="1" x14ac:dyDescent="0.25">
      <c r="B315" s="42" t="s">
        <v>275</v>
      </c>
      <c r="C315" s="51"/>
      <c r="D315" s="42" t="s">
        <v>12</v>
      </c>
      <c r="E315" s="43">
        <v>1</v>
      </c>
      <c r="F315" s="43">
        <v>1</v>
      </c>
      <c r="G315" s="43">
        <v>1</v>
      </c>
      <c r="H315" s="43"/>
      <c r="I315" s="96">
        <v>60</v>
      </c>
      <c r="J315" s="44">
        <f t="shared" si="192"/>
        <v>90.733176609579004</v>
      </c>
      <c r="K315" s="118">
        <f t="shared" si="193"/>
        <v>113.133636670298</v>
      </c>
      <c r="L315" s="118">
        <f t="shared" si="194"/>
        <v>2.8768382397010388</v>
      </c>
      <c r="M315" s="119">
        <f t="shared" si="195"/>
        <v>90.733176609579004</v>
      </c>
      <c r="N315" s="118">
        <f t="shared" si="196"/>
        <v>113.133636670298</v>
      </c>
      <c r="O315" s="118">
        <f t="shared" si="197"/>
        <v>2.8768382397010388</v>
      </c>
      <c r="P315" s="120"/>
      <c r="Q315" s="120">
        <f>IF(P315="Bueno",G315-#REF!,G315)</f>
        <v>1</v>
      </c>
      <c r="R315" s="44"/>
    </row>
    <row r="316" spans="2:18" hidden="1" x14ac:dyDescent="0.25">
      <c r="B316" s="42" t="s">
        <v>276</v>
      </c>
      <c r="C316" s="51"/>
      <c r="D316" s="42" t="s">
        <v>12</v>
      </c>
      <c r="E316" s="43">
        <v>1</v>
      </c>
      <c r="F316" s="43">
        <v>1</v>
      </c>
      <c r="G316" s="43">
        <v>1</v>
      </c>
      <c r="H316" s="43"/>
      <c r="I316" s="96">
        <v>3</v>
      </c>
      <c r="J316" s="44">
        <f t="shared" si="192"/>
        <v>4.5366588304789506</v>
      </c>
      <c r="K316" s="118">
        <f t="shared" si="193"/>
        <v>5.6566818335149005</v>
      </c>
      <c r="L316" s="118">
        <f t="shared" si="194"/>
        <v>0.14384191198505195</v>
      </c>
      <c r="M316" s="119">
        <f t="shared" si="195"/>
        <v>4.5366588304789506</v>
      </c>
      <c r="N316" s="118">
        <f t="shared" si="196"/>
        <v>5.6566818335149005</v>
      </c>
      <c r="O316" s="118">
        <f t="shared" si="197"/>
        <v>0.14384191198505195</v>
      </c>
      <c r="P316" s="120"/>
      <c r="Q316" s="120">
        <f>IF(P316="Bueno",G316-#REF!,G316)</f>
        <v>1</v>
      </c>
      <c r="R316" s="44"/>
    </row>
    <row r="317" spans="2:18" hidden="1" x14ac:dyDescent="0.25">
      <c r="B317" s="42" t="s">
        <v>278</v>
      </c>
      <c r="C317" s="51"/>
      <c r="D317" s="42" t="s">
        <v>12</v>
      </c>
      <c r="E317" s="43">
        <v>1</v>
      </c>
      <c r="F317" s="43">
        <v>1</v>
      </c>
      <c r="G317" s="43">
        <v>1</v>
      </c>
      <c r="H317" s="43"/>
      <c r="I317" s="96">
        <v>1898</v>
      </c>
      <c r="J317" s="44">
        <f t="shared" si="192"/>
        <v>2870.1928200830157</v>
      </c>
      <c r="K317" s="118">
        <f t="shared" si="193"/>
        <v>3578.7940400037601</v>
      </c>
      <c r="L317" s="118">
        <f t="shared" si="194"/>
        <v>91.003982982542851</v>
      </c>
      <c r="M317" s="119">
        <f t="shared" si="195"/>
        <v>2870.1928200830157</v>
      </c>
      <c r="N317" s="118">
        <f t="shared" si="196"/>
        <v>3578.7940400037601</v>
      </c>
      <c r="O317" s="118">
        <f t="shared" si="197"/>
        <v>91.003982982542851</v>
      </c>
      <c r="P317" s="120"/>
      <c r="Q317" s="120">
        <f>IF(P317="Bueno",G317-#REF!,G317)</f>
        <v>1</v>
      </c>
      <c r="R317" s="44"/>
    </row>
    <row r="318" spans="2:18" x14ac:dyDescent="0.25">
      <c r="B318" s="42" t="s">
        <v>304</v>
      </c>
      <c r="C318" s="51"/>
      <c r="D318" s="42" t="s">
        <v>250</v>
      </c>
      <c r="E318" s="43">
        <v>1</v>
      </c>
      <c r="F318" s="43">
        <v>1</v>
      </c>
      <c r="G318" s="43">
        <v>1</v>
      </c>
      <c r="H318" s="43"/>
      <c r="I318" s="96">
        <v>5000</v>
      </c>
      <c r="J318" s="44"/>
      <c r="K318" s="118">
        <f t="shared" si="193"/>
        <v>0</v>
      </c>
      <c r="L318" s="118">
        <f t="shared" si="194"/>
        <v>0</v>
      </c>
      <c r="M318" s="119">
        <f t="shared" si="195"/>
        <v>0</v>
      </c>
      <c r="N318" s="118">
        <f t="shared" si="196"/>
        <v>0</v>
      </c>
      <c r="O318" s="118">
        <f t="shared" si="197"/>
        <v>0</v>
      </c>
      <c r="P318" s="120"/>
      <c r="Q318" s="120">
        <f>IF(P318="Bueno",G318-#REF!,G318)</f>
        <v>1</v>
      </c>
      <c r="R318" s="44"/>
    </row>
    <row r="319" spans="2:18" x14ac:dyDescent="0.25">
      <c r="B319" s="42" t="s">
        <v>347</v>
      </c>
      <c r="C319" s="51"/>
      <c r="D319" s="42" t="s">
        <v>250</v>
      </c>
      <c r="E319" s="43">
        <v>1</v>
      </c>
      <c r="F319" s="43">
        <v>1</v>
      </c>
      <c r="G319" s="43">
        <v>1</v>
      </c>
      <c r="H319" s="43"/>
      <c r="I319" s="96">
        <v>1900</v>
      </c>
      <c r="J319" s="44"/>
      <c r="K319" s="118">
        <f t="shared" si="193"/>
        <v>0</v>
      </c>
      <c r="L319" s="118">
        <f t="shared" si="194"/>
        <v>0</v>
      </c>
      <c r="M319" s="119">
        <f t="shared" si="195"/>
        <v>0</v>
      </c>
      <c r="N319" s="118">
        <f t="shared" si="196"/>
        <v>0</v>
      </c>
      <c r="O319" s="118">
        <f t="shared" si="197"/>
        <v>0</v>
      </c>
      <c r="P319" s="120"/>
      <c r="Q319" s="120">
        <f>IF(P319="Bueno",G319-#REF!,G319)</f>
        <v>1</v>
      </c>
      <c r="R319" s="44"/>
    </row>
    <row r="320" spans="2:18" hidden="1" x14ac:dyDescent="0.25">
      <c r="B320" s="42" t="s">
        <v>279</v>
      </c>
      <c r="C320" s="51"/>
      <c r="D320" s="42" t="s">
        <v>12</v>
      </c>
      <c r="E320" s="43">
        <v>1</v>
      </c>
      <c r="F320" s="43">
        <v>1</v>
      </c>
      <c r="G320" s="43">
        <v>1</v>
      </c>
      <c r="H320" s="43"/>
      <c r="I320" s="96">
        <v>553</v>
      </c>
      <c r="J320" s="44">
        <f t="shared" si="192"/>
        <v>836.25744441828647</v>
      </c>
      <c r="K320" s="118">
        <f t="shared" si="193"/>
        <v>1042.7150179779132</v>
      </c>
      <c r="L320" s="118">
        <f t="shared" si="194"/>
        <v>26.514859109244572</v>
      </c>
      <c r="M320" s="119">
        <f t="shared" si="195"/>
        <v>836.25744441828647</v>
      </c>
      <c r="N320" s="118">
        <f t="shared" si="196"/>
        <v>1042.7150179779132</v>
      </c>
      <c r="O320" s="118">
        <f t="shared" si="197"/>
        <v>26.514859109244572</v>
      </c>
      <c r="P320" s="120"/>
      <c r="Q320" s="120">
        <f>IF(P320="Bueno",G320-#REF!,G320)</f>
        <v>1</v>
      </c>
      <c r="R320" s="44"/>
    </row>
    <row r="321" spans="2:18" hidden="1" x14ac:dyDescent="0.25">
      <c r="B321" s="42" t="s">
        <v>280</v>
      </c>
      <c r="C321" s="51"/>
      <c r="D321" s="42" t="s">
        <v>12</v>
      </c>
      <c r="E321" s="43">
        <v>1</v>
      </c>
      <c r="F321" s="43">
        <v>1</v>
      </c>
      <c r="G321" s="43">
        <v>1</v>
      </c>
      <c r="H321" s="43"/>
      <c r="I321" s="96">
        <v>500</v>
      </c>
      <c r="J321" s="44">
        <f t="shared" si="192"/>
        <v>756.10980507982504</v>
      </c>
      <c r="K321" s="118">
        <f t="shared" si="193"/>
        <v>942.78030558581668</v>
      </c>
      <c r="L321" s="118">
        <f t="shared" si="194"/>
        <v>23.973651997508654</v>
      </c>
      <c r="M321" s="119">
        <f t="shared" si="195"/>
        <v>756.10980507982504</v>
      </c>
      <c r="N321" s="118">
        <f t="shared" si="196"/>
        <v>942.78030558581668</v>
      </c>
      <c r="O321" s="118">
        <f t="shared" si="197"/>
        <v>23.973651997508654</v>
      </c>
      <c r="P321" s="120"/>
      <c r="Q321" s="120">
        <f>IF(P321="Bueno",G321-#REF!,G321)</f>
        <v>1</v>
      </c>
      <c r="R321" s="44"/>
    </row>
    <row r="322" spans="2:18" hidden="1" x14ac:dyDescent="0.25">
      <c r="B322" s="42" t="s">
        <v>281</v>
      </c>
      <c r="C322" s="51"/>
      <c r="D322" s="42" t="s">
        <v>12</v>
      </c>
      <c r="E322" s="43">
        <v>1</v>
      </c>
      <c r="F322" s="43">
        <v>1</v>
      </c>
      <c r="G322" s="43">
        <v>1</v>
      </c>
      <c r="H322" s="43"/>
      <c r="I322" s="96">
        <v>4</v>
      </c>
      <c r="J322" s="44">
        <f t="shared" si="192"/>
        <v>6.0488784406386005</v>
      </c>
      <c r="K322" s="118">
        <f t="shared" si="193"/>
        <v>7.5422424446865346</v>
      </c>
      <c r="L322" s="118">
        <f t="shared" si="194"/>
        <v>0.19178921598006926</v>
      </c>
      <c r="M322" s="119">
        <f t="shared" si="195"/>
        <v>6.0488784406386005</v>
      </c>
      <c r="N322" s="118">
        <f t="shared" si="196"/>
        <v>7.5422424446865346</v>
      </c>
      <c r="O322" s="118">
        <f t="shared" si="197"/>
        <v>0.19178921598006926</v>
      </c>
      <c r="P322" s="120"/>
      <c r="Q322" s="120">
        <f>IF(P322="Bueno",G322-#REF!,G322)</f>
        <v>1</v>
      </c>
      <c r="R322" s="44"/>
    </row>
    <row r="323" spans="2:18" hidden="1" x14ac:dyDescent="0.25">
      <c r="B323" s="42" t="s">
        <v>346</v>
      </c>
      <c r="C323" s="51" t="s">
        <v>115</v>
      </c>
      <c r="D323" s="42" t="s">
        <v>12</v>
      </c>
      <c r="E323" s="43">
        <v>1</v>
      </c>
      <c r="F323" s="43">
        <v>1</v>
      </c>
      <c r="G323" s="43">
        <v>1</v>
      </c>
      <c r="H323" s="43"/>
      <c r="I323" s="96">
        <v>0</v>
      </c>
      <c r="J323" s="44">
        <f t="shared" si="192"/>
        <v>0</v>
      </c>
      <c r="K323" s="118">
        <f t="shared" si="193"/>
        <v>0</v>
      </c>
      <c r="L323" s="118">
        <f t="shared" si="194"/>
        <v>0</v>
      </c>
      <c r="M323" s="119">
        <f t="shared" si="195"/>
        <v>0</v>
      </c>
      <c r="N323" s="118">
        <f t="shared" si="196"/>
        <v>0</v>
      </c>
      <c r="O323" s="118">
        <f t="shared" si="197"/>
        <v>0</v>
      </c>
      <c r="P323" s="120"/>
      <c r="Q323" s="120">
        <f>IF(P323="Bueno",G323-#REF!,G323)</f>
        <v>1</v>
      </c>
      <c r="R323" s="44"/>
    </row>
    <row r="324" spans="2:18" hidden="1" x14ac:dyDescent="0.25">
      <c r="B324" s="42" t="s">
        <v>282</v>
      </c>
      <c r="C324" s="51"/>
      <c r="D324" s="42" t="s">
        <v>12</v>
      </c>
      <c r="E324" s="43">
        <v>1</v>
      </c>
      <c r="F324" s="43">
        <v>1</v>
      </c>
      <c r="G324" s="43">
        <v>1</v>
      </c>
      <c r="H324" s="43"/>
      <c r="I324" s="96">
        <v>159</v>
      </c>
      <c r="J324" s="44">
        <f t="shared" si="192"/>
        <v>240.44291801538438</v>
      </c>
      <c r="K324" s="118">
        <f t="shared" si="193"/>
        <v>299.80413717628971</v>
      </c>
      <c r="L324" s="118">
        <f t="shared" si="194"/>
        <v>7.6236213352077531</v>
      </c>
      <c r="M324" s="119">
        <f t="shared" si="195"/>
        <v>240.44291801538438</v>
      </c>
      <c r="N324" s="118">
        <f t="shared" si="196"/>
        <v>299.80413717628971</v>
      </c>
      <c r="O324" s="118">
        <f t="shared" si="197"/>
        <v>7.6236213352077531</v>
      </c>
      <c r="P324" s="120"/>
      <c r="Q324" s="120">
        <f>IF(P324="Bueno",G324-#REF!,G324)</f>
        <v>1</v>
      </c>
      <c r="R324" s="44"/>
    </row>
    <row r="325" spans="2:18" x14ac:dyDescent="0.25">
      <c r="B325" s="42" t="s">
        <v>50</v>
      </c>
      <c r="C325" s="51"/>
      <c r="D325" s="42" t="s">
        <v>250</v>
      </c>
      <c r="E325" s="43">
        <v>1</v>
      </c>
      <c r="F325" s="43">
        <v>1</v>
      </c>
      <c r="G325" s="43">
        <v>1</v>
      </c>
      <c r="H325" s="43"/>
      <c r="I325" s="96">
        <v>101</v>
      </c>
      <c r="J325" s="44"/>
      <c r="K325" s="118">
        <f t="shared" si="193"/>
        <v>0</v>
      </c>
      <c r="L325" s="118">
        <f t="shared" si="194"/>
        <v>0</v>
      </c>
      <c r="M325" s="119">
        <f t="shared" si="195"/>
        <v>0</v>
      </c>
      <c r="N325" s="118">
        <f t="shared" si="196"/>
        <v>0</v>
      </c>
      <c r="O325" s="118">
        <f t="shared" si="197"/>
        <v>0</v>
      </c>
      <c r="P325" s="120"/>
      <c r="Q325" s="120">
        <f>IF(P325="Bueno",G325-#REF!,G325)</f>
        <v>1</v>
      </c>
      <c r="R325" s="44"/>
    </row>
    <row r="326" spans="2:18" x14ac:dyDescent="0.25">
      <c r="B326" s="53" t="s">
        <v>310</v>
      </c>
      <c r="C326" s="80"/>
      <c r="D326" s="53"/>
      <c r="E326" s="54"/>
      <c r="F326" s="54"/>
      <c r="G326" s="54"/>
      <c r="H326" s="54"/>
      <c r="I326" s="232"/>
      <c r="J326" s="159"/>
      <c r="K326" s="121"/>
      <c r="L326" s="121"/>
      <c r="M326" s="121"/>
      <c r="N326" s="121"/>
      <c r="O326" s="121"/>
      <c r="P326" s="122"/>
      <c r="Q326" s="122"/>
      <c r="R326" s="159"/>
    </row>
    <row r="327" spans="2:18" x14ac:dyDescent="0.25">
      <c r="B327" s="146" t="s">
        <v>375</v>
      </c>
      <c r="C327" s="147"/>
      <c r="D327" s="124"/>
      <c r="E327" s="125"/>
      <c r="F327" s="125"/>
      <c r="G327" s="125"/>
      <c r="H327" s="189"/>
      <c r="I327" s="231"/>
      <c r="J327" s="129"/>
      <c r="K327" s="127"/>
      <c r="L327" s="127"/>
      <c r="M327" s="127"/>
      <c r="N327" s="127"/>
      <c r="O327" s="127"/>
      <c r="P327" s="128"/>
      <c r="Q327" s="128"/>
      <c r="R327" s="129"/>
    </row>
    <row r="328" spans="2:18" ht="48" x14ac:dyDescent="0.25">
      <c r="B328" s="50" t="s">
        <v>250</v>
      </c>
      <c r="C328" s="50"/>
      <c r="D328" s="50"/>
      <c r="E328" s="50" t="s">
        <v>239</v>
      </c>
      <c r="F328" s="50" t="s">
        <v>240</v>
      </c>
      <c r="G328" s="50" t="s">
        <v>1</v>
      </c>
      <c r="H328" s="50" t="s">
        <v>117</v>
      </c>
      <c r="I328" s="93" t="s">
        <v>99</v>
      </c>
      <c r="J328" s="50" t="s">
        <v>99</v>
      </c>
      <c r="K328" s="123" t="s">
        <v>100</v>
      </c>
      <c r="L328" s="123" t="s">
        <v>101</v>
      </c>
      <c r="M328" s="123" t="s">
        <v>102</v>
      </c>
      <c r="N328" s="123" t="s">
        <v>103</v>
      </c>
      <c r="O328" s="123" t="s">
        <v>104</v>
      </c>
      <c r="P328" s="123" t="s">
        <v>298</v>
      </c>
      <c r="Q328" s="123" t="s">
        <v>223</v>
      </c>
      <c r="R328" s="50" t="s">
        <v>238</v>
      </c>
    </row>
    <row r="329" spans="2:18" hidden="1" x14ac:dyDescent="0.3">
      <c r="B329" s="57" t="s">
        <v>283</v>
      </c>
      <c r="C329" s="203"/>
      <c r="D329" s="42" t="s">
        <v>12</v>
      </c>
      <c r="E329" s="43">
        <v>1</v>
      </c>
      <c r="F329" s="43">
        <v>0</v>
      </c>
      <c r="G329" s="43">
        <f>E329*F329</f>
        <v>0</v>
      </c>
      <c r="H329" s="43"/>
      <c r="I329" s="96">
        <v>15</v>
      </c>
      <c r="J329" s="44">
        <f t="shared" ref="J329:J331" si="198">I329*factor1</f>
        <v>22.683294152394751</v>
      </c>
      <c r="K329" s="118">
        <f t="shared" ref="K329:K331" si="199">+J329/$G$5*1000</f>
        <v>28.283409167574501</v>
      </c>
      <c r="L329" s="118">
        <f>+(J329*1000)/$G$6</f>
        <v>0.7192095599252597</v>
      </c>
      <c r="M329" s="119">
        <f t="shared" ref="M329:M331" si="200">(G329*J329)</f>
        <v>0</v>
      </c>
      <c r="N329" s="118">
        <f t="shared" ref="N329:N331" si="201">+K329*G329</f>
        <v>0</v>
      </c>
      <c r="O329" s="118">
        <f t="shared" ref="O329:O331" si="202">+L329*G329</f>
        <v>0</v>
      </c>
      <c r="P329" s="120"/>
      <c r="Q329" s="120">
        <f>IF(P329="Bueno",G329-#REF!,G329)</f>
        <v>0</v>
      </c>
      <c r="R329" s="44"/>
    </row>
    <row r="330" spans="2:18" x14ac:dyDescent="0.3">
      <c r="B330" s="57" t="s">
        <v>195</v>
      </c>
      <c r="C330" s="203"/>
      <c r="D330" s="42" t="s">
        <v>250</v>
      </c>
      <c r="E330" s="43">
        <v>1</v>
      </c>
      <c r="F330" s="43">
        <v>0</v>
      </c>
      <c r="G330" s="43">
        <f>E330*F330</f>
        <v>0</v>
      </c>
      <c r="H330" s="43"/>
      <c r="I330" s="96">
        <v>150</v>
      </c>
      <c r="J330" s="44"/>
      <c r="K330" s="118">
        <f t="shared" si="199"/>
        <v>0</v>
      </c>
      <c r="L330" s="118">
        <f>+(J330*1000)/$G$6</f>
        <v>0</v>
      </c>
      <c r="M330" s="119">
        <f t="shared" si="200"/>
        <v>0</v>
      </c>
      <c r="N330" s="118">
        <f t="shared" si="201"/>
        <v>0</v>
      </c>
      <c r="O330" s="118">
        <f t="shared" si="202"/>
        <v>0</v>
      </c>
      <c r="P330" s="120"/>
      <c r="Q330" s="120">
        <f>IF(P330="Bueno",G330-#REF!,G330)</f>
        <v>0</v>
      </c>
      <c r="R330" s="44"/>
    </row>
    <row r="331" spans="2:18" hidden="1" x14ac:dyDescent="0.3">
      <c r="B331" s="57" t="s">
        <v>376</v>
      </c>
      <c r="C331" s="203"/>
      <c r="D331" s="42" t="s">
        <v>12</v>
      </c>
      <c r="E331" s="43">
        <v>1</v>
      </c>
      <c r="F331" s="43">
        <v>0</v>
      </c>
      <c r="G331" s="43">
        <f>E331*F331</f>
        <v>0</v>
      </c>
      <c r="H331" s="43"/>
      <c r="I331" s="96">
        <v>0</v>
      </c>
      <c r="J331" s="44">
        <f t="shared" si="198"/>
        <v>0</v>
      </c>
      <c r="K331" s="118">
        <f t="shared" si="199"/>
        <v>0</v>
      </c>
      <c r="L331" s="118">
        <f>+(J331*1000)/$G$6</f>
        <v>0</v>
      </c>
      <c r="M331" s="119">
        <f t="shared" si="200"/>
        <v>0</v>
      </c>
      <c r="N331" s="118">
        <f t="shared" si="201"/>
        <v>0</v>
      </c>
      <c r="O331" s="118">
        <f t="shared" si="202"/>
        <v>0</v>
      </c>
      <c r="P331" s="120"/>
      <c r="Q331" s="120">
        <f>IF(P331="Bueno",G331-#REF!,G331)</f>
        <v>0</v>
      </c>
      <c r="R331" s="44"/>
    </row>
    <row r="332" spans="2:18" x14ac:dyDescent="0.25">
      <c r="B332" s="53" t="s">
        <v>377</v>
      </c>
      <c r="C332" s="80"/>
      <c r="D332" s="53"/>
      <c r="E332" s="54"/>
      <c r="F332" s="54"/>
      <c r="G332" s="54"/>
      <c r="H332" s="54"/>
      <c r="I332" s="232"/>
      <c r="J332" s="159"/>
      <c r="K332" s="121"/>
      <c r="L332" s="121"/>
      <c r="M332" s="121"/>
      <c r="N332" s="121"/>
      <c r="O332" s="121"/>
      <c r="P332" s="122"/>
      <c r="Q332" s="122"/>
      <c r="R332" s="159"/>
    </row>
    <row r="333" spans="2:18" x14ac:dyDescent="0.25">
      <c r="B333" s="146" t="s">
        <v>311</v>
      </c>
      <c r="C333" s="147"/>
      <c r="D333" s="124"/>
      <c r="E333" s="125"/>
      <c r="F333" s="125"/>
      <c r="G333" s="125"/>
      <c r="H333" s="189"/>
      <c r="I333" s="231"/>
      <c r="J333" s="129"/>
      <c r="K333" s="127"/>
      <c r="L333" s="127"/>
      <c r="M333" s="127"/>
      <c r="N333" s="127"/>
      <c r="O333" s="127"/>
      <c r="P333" s="128"/>
      <c r="Q333" s="128"/>
      <c r="R333" s="129"/>
    </row>
    <row r="334" spans="2:18" ht="48" x14ac:dyDescent="0.25">
      <c r="B334" s="50" t="s">
        <v>250</v>
      </c>
      <c r="C334" s="50"/>
      <c r="D334" s="50"/>
      <c r="E334" s="50" t="s">
        <v>239</v>
      </c>
      <c r="F334" s="50" t="s">
        <v>240</v>
      </c>
      <c r="G334" s="50" t="s">
        <v>1</v>
      </c>
      <c r="H334" s="50" t="s">
        <v>117</v>
      </c>
      <c r="I334" s="93" t="s">
        <v>99</v>
      </c>
      <c r="J334" s="50" t="s">
        <v>99</v>
      </c>
      <c r="K334" s="123" t="s">
        <v>100</v>
      </c>
      <c r="L334" s="123" t="s">
        <v>101</v>
      </c>
      <c r="M334" s="123" t="s">
        <v>102</v>
      </c>
      <c r="N334" s="123" t="s">
        <v>103</v>
      </c>
      <c r="O334" s="123" t="s">
        <v>104</v>
      </c>
      <c r="P334" s="123" t="s">
        <v>298</v>
      </c>
      <c r="Q334" s="123" t="s">
        <v>223</v>
      </c>
      <c r="R334" s="50" t="s">
        <v>238</v>
      </c>
    </row>
    <row r="335" spans="2:18" hidden="1" x14ac:dyDescent="0.25">
      <c r="B335" s="42" t="s">
        <v>120</v>
      </c>
      <c r="C335" s="51"/>
      <c r="D335" s="42" t="s">
        <v>12</v>
      </c>
      <c r="E335" s="43">
        <v>1</v>
      </c>
      <c r="F335" s="43">
        <v>1</v>
      </c>
      <c r="G335" s="43">
        <v>1</v>
      </c>
      <c r="H335" s="43"/>
      <c r="I335" s="96">
        <v>345</v>
      </c>
      <c r="J335" s="44">
        <f t="shared" ref="J335:J348" si="203">I335*factor1</f>
        <v>521.71576550507928</v>
      </c>
      <c r="K335" s="118">
        <f t="shared" ref="K335:K348" si="204">+J335/$G$5*1000</f>
        <v>650.51841085421358</v>
      </c>
      <c r="L335" s="118">
        <f t="shared" ref="L335:L348" si="205">+(J335*1000)/$G$6</f>
        <v>16.541819878280975</v>
      </c>
      <c r="M335" s="119">
        <f t="shared" ref="M335:M348" si="206">(G335*J335)</f>
        <v>521.71576550507928</v>
      </c>
      <c r="N335" s="118">
        <f t="shared" ref="N335:N348" si="207">+K335*G335</f>
        <v>650.51841085421358</v>
      </c>
      <c r="O335" s="118">
        <f t="shared" ref="O335:O348" si="208">+L335*G335</f>
        <v>16.541819878280975</v>
      </c>
      <c r="P335" s="120"/>
      <c r="Q335" s="120">
        <f>IF(P335="Bueno",G335-#REF!,G335)</f>
        <v>1</v>
      </c>
      <c r="R335" s="44"/>
    </row>
    <row r="336" spans="2:18" x14ac:dyDescent="0.25">
      <c r="B336" s="42" t="s">
        <v>309</v>
      </c>
      <c r="C336" s="51"/>
      <c r="D336" s="42" t="s">
        <v>250</v>
      </c>
      <c r="E336" s="43">
        <v>1</v>
      </c>
      <c r="F336" s="43">
        <v>1</v>
      </c>
      <c r="G336" s="43">
        <v>1</v>
      </c>
      <c r="H336" s="43"/>
      <c r="I336" s="96">
        <v>400</v>
      </c>
      <c r="J336" s="44"/>
      <c r="K336" s="118">
        <f t="shared" si="204"/>
        <v>0</v>
      </c>
      <c r="L336" s="118">
        <f t="shared" si="205"/>
        <v>0</v>
      </c>
      <c r="M336" s="119">
        <f t="shared" si="206"/>
        <v>0</v>
      </c>
      <c r="N336" s="118">
        <f t="shared" si="207"/>
        <v>0</v>
      </c>
      <c r="O336" s="118">
        <f t="shared" si="208"/>
        <v>0</v>
      </c>
      <c r="P336" s="120"/>
      <c r="Q336" s="120">
        <f>IF(P336="Bueno",G336-#REF!,G336)</f>
        <v>1</v>
      </c>
      <c r="R336" s="44"/>
    </row>
    <row r="337" spans="2:18" hidden="1" x14ac:dyDescent="0.25">
      <c r="B337" s="42" t="s">
        <v>167</v>
      </c>
      <c r="C337" s="51"/>
      <c r="D337" s="42" t="s">
        <v>12</v>
      </c>
      <c r="E337" s="43">
        <v>1</v>
      </c>
      <c r="F337" s="43">
        <v>1</v>
      </c>
      <c r="G337" s="43">
        <v>1</v>
      </c>
      <c r="H337" s="43"/>
      <c r="I337" s="96">
        <v>450</v>
      </c>
      <c r="J337" s="44">
        <f t="shared" si="203"/>
        <v>680.49882457184253</v>
      </c>
      <c r="K337" s="118">
        <f t="shared" si="204"/>
        <v>848.5022750272351</v>
      </c>
      <c r="L337" s="118">
        <f t="shared" si="205"/>
        <v>21.576286797757792</v>
      </c>
      <c r="M337" s="119">
        <f t="shared" si="206"/>
        <v>680.49882457184253</v>
      </c>
      <c r="N337" s="118">
        <f t="shared" si="207"/>
        <v>848.5022750272351</v>
      </c>
      <c r="O337" s="118">
        <f t="shared" si="208"/>
        <v>21.576286797757792</v>
      </c>
      <c r="P337" s="120"/>
      <c r="Q337" s="120">
        <f>IF(P337="Bueno",G337-#REF!,G337)</f>
        <v>1</v>
      </c>
      <c r="R337" s="44"/>
    </row>
    <row r="338" spans="2:18" hidden="1" x14ac:dyDescent="0.25">
      <c r="B338" s="42" t="s">
        <v>78</v>
      </c>
      <c r="C338" s="51"/>
      <c r="D338" s="42" t="s">
        <v>12</v>
      </c>
      <c r="E338" s="43">
        <v>1</v>
      </c>
      <c r="F338" s="43">
        <v>1</v>
      </c>
      <c r="G338" s="43">
        <v>1</v>
      </c>
      <c r="H338" s="43"/>
      <c r="I338" s="96">
        <v>70</v>
      </c>
      <c r="J338" s="44">
        <f t="shared" si="203"/>
        <v>105.85537271117551</v>
      </c>
      <c r="K338" s="118">
        <f t="shared" si="204"/>
        <v>131.98924278201434</v>
      </c>
      <c r="L338" s="118">
        <f t="shared" si="205"/>
        <v>3.3563112796512118</v>
      </c>
      <c r="M338" s="119">
        <f t="shared" si="206"/>
        <v>105.85537271117551</v>
      </c>
      <c r="N338" s="118">
        <f t="shared" si="207"/>
        <v>131.98924278201434</v>
      </c>
      <c r="O338" s="118">
        <f t="shared" si="208"/>
        <v>3.3563112796512118</v>
      </c>
      <c r="P338" s="120"/>
      <c r="Q338" s="120">
        <f>IF(P338="Bueno",G338-#REF!,G338)</f>
        <v>1</v>
      </c>
      <c r="R338" s="44"/>
    </row>
    <row r="339" spans="2:18" hidden="1" x14ac:dyDescent="0.25">
      <c r="B339" s="42" t="s">
        <v>55</v>
      </c>
      <c r="C339" s="51"/>
      <c r="D339" s="42" t="s">
        <v>12</v>
      </c>
      <c r="E339" s="43">
        <v>2</v>
      </c>
      <c r="F339" s="43">
        <v>1</v>
      </c>
      <c r="G339" s="43">
        <v>2</v>
      </c>
      <c r="H339" s="43"/>
      <c r="I339" s="96">
        <v>35</v>
      </c>
      <c r="J339" s="44">
        <f t="shared" si="203"/>
        <v>52.927686355587753</v>
      </c>
      <c r="K339" s="118">
        <f t="shared" si="204"/>
        <v>65.994621391007172</v>
      </c>
      <c r="L339" s="118">
        <f t="shared" si="205"/>
        <v>1.6781556398256059</v>
      </c>
      <c r="M339" s="119">
        <f t="shared" si="206"/>
        <v>105.85537271117551</v>
      </c>
      <c r="N339" s="118">
        <f t="shared" si="207"/>
        <v>131.98924278201434</v>
      </c>
      <c r="O339" s="118">
        <f t="shared" si="208"/>
        <v>3.3563112796512118</v>
      </c>
      <c r="P339" s="120"/>
      <c r="Q339" s="120">
        <f>IF(P339="Bueno",G339-#REF!,G339)</f>
        <v>2</v>
      </c>
      <c r="R339" s="44"/>
    </row>
    <row r="340" spans="2:18" hidden="1" x14ac:dyDescent="0.25">
      <c r="B340" s="42" t="s">
        <v>166</v>
      </c>
      <c r="C340" s="51"/>
      <c r="D340" s="42" t="s">
        <v>12</v>
      </c>
      <c r="E340" s="43">
        <v>1</v>
      </c>
      <c r="F340" s="43">
        <v>1</v>
      </c>
      <c r="G340" s="43">
        <v>1</v>
      </c>
      <c r="H340" s="43"/>
      <c r="I340" s="96">
        <v>155</v>
      </c>
      <c r="J340" s="44">
        <f t="shared" si="203"/>
        <v>234.39403957474576</v>
      </c>
      <c r="K340" s="118">
        <f t="shared" si="204"/>
        <v>292.26189473160321</v>
      </c>
      <c r="L340" s="118">
        <f t="shared" si="205"/>
        <v>7.4318321192276828</v>
      </c>
      <c r="M340" s="119">
        <f t="shared" si="206"/>
        <v>234.39403957474576</v>
      </c>
      <c r="N340" s="118">
        <f t="shared" si="207"/>
        <v>292.26189473160321</v>
      </c>
      <c r="O340" s="118">
        <f t="shared" si="208"/>
        <v>7.4318321192276828</v>
      </c>
      <c r="P340" s="120"/>
      <c r="Q340" s="120">
        <f>IF(P340="Bueno",G340-#REF!,G340)</f>
        <v>1</v>
      </c>
      <c r="R340" s="44"/>
    </row>
    <row r="341" spans="2:18" hidden="1" x14ac:dyDescent="0.25">
      <c r="B341" s="42" t="s">
        <v>312</v>
      </c>
      <c r="C341" s="51"/>
      <c r="D341" s="42" t="s">
        <v>12</v>
      </c>
      <c r="E341" s="43">
        <v>4</v>
      </c>
      <c r="F341" s="43">
        <v>1</v>
      </c>
      <c r="G341" s="43">
        <v>4</v>
      </c>
      <c r="H341" s="43"/>
      <c r="I341" s="96">
        <v>120</v>
      </c>
      <c r="J341" s="44">
        <f t="shared" si="203"/>
        <v>181.46635321915801</v>
      </c>
      <c r="K341" s="118">
        <f t="shared" si="204"/>
        <v>226.26727334059601</v>
      </c>
      <c r="L341" s="118">
        <f t="shared" si="205"/>
        <v>5.7536764794020776</v>
      </c>
      <c r="M341" s="119">
        <f t="shared" si="206"/>
        <v>725.86541287663204</v>
      </c>
      <c r="N341" s="118">
        <f t="shared" si="207"/>
        <v>905.06909336238402</v>
      </c>
      <c r="O341" s="118">
        <f t="shared" si="208"/>
        <v>23.01470591760831</v>
      </c>
      <c r="P341" s="120"/>
      <c r="Q341" s="120">
        <f>IF(P341="Bueno",G341-#REF!,G341)</f>
        <v>4</v>
      </c>
      <c r="R341" s="44"/>
    </row>
    <row r="342" spans="2:18" hidden="1" x14ac:dyDescent="0.25">
      <c r="B342" s="42" t="s">
        <v>79</v>
      </c>
      <c r="C342" s="51"/>
      <c r="D342" s="42" t="s">
        <v>12</v>
      </c>
      <c r="E342" s="43">
        <v>4</v>
      </c>
      <c r="F342" s="43">
        <v>1</v>
      </c>
      <c r="G342" s="43">
        <v>4</v>
      </c>
      <c r="H342" s="43"/>
      <c r="I342" s="96">
        <v>45</v>
      </c>
      <c r="J342" s="44">
        <f t="shared" si="203"/>
        <v>68.049882457184253</v>
      </c>
      <c r="K342" s="118">
        <f t="shared" si="204"/>
        <v>84.850227502723499</v>
      </c>
      <c r="L342" s="118">
        <f t="shared" si="205"/>
        <v>2.1576286797757791</v>
      </c>
      <c r="M342" s="119">
        <f t="shared" si="206"/>
        <v>272.19952982873701</v>
      </c>
      <c r="N342" s="118">
        <f t="shared" si="207"/>
        <v>339.40091001089399</v>
      </c>
      <c r="O342" s="118">
        <f t="shared" si="208"/>
        <v>8.6305147191031164</v>
      </c>
      <c r="P342" s="120"/>
      <c r="Q342" s="120">
        <f>IF(P342="Bueno",G342-#REF!,G342)</f>
        <v>4</v>
      </c>
      <c r="R342" s="44"/>
    </row>
    <row r="343" spans="2:18" hidden="1" x14ac:dyDescent="0.25">
      <c r="B343" s="42" t="s">
        <v>168</v>
      </c>
      <c r="C343" s="51"/>
      <c r="D343" s="42" t="s">
        <v>12</v>
      </c>
      <c r="E343" s="43">
        <v>1</v>
      </c>
      <c r="F343" s="43">
        <v>1</v>
      </c>
      <c r="G343" s="43">
        <v>1</v>
      </c>
      <c r="H343" s="43"/>
      <c r="I343" s="96">
        <v>40</v>
      </c>
      <c r="J343" s="44">
        <f t="shared" si="203"/>
        <v>60.488784406386003</v>
      </c>
      <c r="K343" s="118">
        <f t="shared" si="204"/>
        <v>75.422424446865335</v>
      </c>
      <c r="L343" s="118">
        <f t="shared" si="205"/>
        <v>1.9178921598006926</v>
      </c>
      <c r="M343" s="119">
        <f t="shared" si="206"/>
        <v>60.488784406386003</v>
      </c>
      <c r="N343" s="118">
        <f t="shared" si="207"/>
        <v>75.422424446865335</v>
      </c>
      <c r="O343" s="118">
        <f t="shared" si="208"/>
        <v>1.9178921598006926</v>
      </c>
      <c r="P343" s="120"/>
      <c r="Q343" s="120">
        <f>IF(P343="Bueno",G343-#REF!,G343)</f>
        <v>1</v>
      </c>
      <c r="R343" s="44"/>
    </row>
    <row r="344" spans="2:18" hidden="1" x14ac:dyDescent="0.25">
      <c r="B344" s="42" t="s">
        <v>84</v>
      </c>
      <c r="C344" s="51"/>
      <c r="D344" s="42" t="s">
        <v>12</v>
      </c>
      <c r="E344" s="43">
        <v>1</v>
      </c>
      <c r="F344" s="43">
        <v>1</v>
      </c>
      <c r="G344" s="43">
        <v>1</v>
      </c>
      <c r="H344" s="43"/>
      <c r="I344" s="96">
        <v>83</v>
      </c>
      <c r="J344" s="44">
        <f t="shared" si="203"/>
        <v>125.51422764325096</v>
      </c>
      <c r="K344" s="118">
        <f t="shared" si="204"/>
        <v>156.50153072724561</v>
      </c>
      <c r="L344" s="118">
        <f t="shared" si="205"/>
        <v>3.9796262315864372</v>
      </c>
      <c r="M344" s="119">
        <f t="shared" si="206"/>
        <v>125.51422764325096</v>
      </c>
      <c r="N344" s="118">
        <f t="shared" si="207"/>
        <v>156.50153072724561</v>
      </c>
      <c r="O344" s="118">
        <f t="shared" si="208"/>
        <v>3.9796262315864372</v>
      </c>
      <c r="P344" s="120"/>
      <c r="Q344" s="120">
        <f>IF(P344="Bueno",G344-#REF!,G344)</f>
        <v>1</v>
      </c>
      <c r="R344" s="44"/>
    </row>
    <row r="345" spans="2:18" hidden="1" x14ac:dyDescent="0.25">
      <c r="B345" s="42" t="s">
        <v>378</v>
      </c>
      <c r="C345" s="51" t="s">
        <v>115</v>
      </c>
      <c r="D345" s="42" t="s">
        <v>12</v>
      </c>
      <c r="E345" s="43">
        <v>1</v>
      </c>
      <c r="F345" s="43">
        <v>1</v>
      </c>
      <c r="G345" s="43">
        <v>1</v>
      </c>
      <c r="H345" s="43"/>
      <c r="I345" s="96">
        <v>0</v>
      </c>
      <c r="J345" s="44">
        <f t="shared" si="203"/>
        <v>0</v>
      </c>
      <c r="K345" s="118">
        <f t="shared" si="204"/>
        <v>0</v>
      </c>
      <c r="L345" s="118">
        <f t="shared" si="205"/>
        <v>0</v>
      </c>
      <c r="M345" s="119">
        <f t="shared" si="206"/>
        <v>0</v>
      </c>
      <c r="N345" s="118">
        <f t="shared" si="207"/>
        <v>0</v>
      </c>
      <c r="O345" s="118">
        <f t="shared" si="208"/>
        <v>0</v>
      </c>
      <c r="P345" s="120"/>
      <c r="Q345" s="120">
        <f>IF(P345="Bueno",G345-#REF!,G345)</f>
        <v>1</v>
      </c>
      <c r="R345" s="44"/>
    </row>
    <row r="346" spans="2:18" hidden="1" x14ac:dyDescent="0.25">
      <c r="B346" s="42" t="s">
        <v>379</v>
      </c>
      <c r="C346" s="51" t="s">
        <v>115</v>
      </c>
      <c r="D346" s="42" t="s">
        <v>12</v>
      </c>
      <c r="E346" s="43">
        <v>1</v>
      </c>
      <c r="F346" s="43">
        <v>1</v>
      </c>
      <c r="G346" s="43">
        <v>1</v>
      </c>
      <c r="H346" s="43"/>
      <c r="I346" s="96">
        <v>0</v>
      </c>
      <c r="J346" s="44">
        <f t="shared" si="203"/>
        <v>0</v>
      </c>
      <c r="K346" s="118">
        <f t="shared" si="204"/>
        <v>0</v>
      </c>
      <c r="L346" s="118">
        <f t="shared" si="205"/>
        <v>0</v>
      </c>
      <c r="M346" s="119">
        <f t="shared" si="206"/>
        <v>0</v>
      </c>
      <c r="N346" s="118">
        <f t="shared" si="207"/>
        <v>0</v>
      </c>
      <c r="O346" s="118">
        <f t="shared" si="208"/>
        <v>0</v>
      </c>
      <c r="P346" s="120"/>
      <c r="Q346" s="120">
        <f>IF(P346="Bueno",G346-#REF!,G346)</f>
        <v>1</v>
      </c>
      <c r="R346" s="44"/>
    </row>
    <row r="347" spans="2:18" hidden="1" x14ac:dyDescent="0.25">
      <c r="B347" s="42" t="s">
        <v>343</v>
      </c>
      <c r="C347" s="51" t="s">
        <v>115</v>
      </c>
      <c r="D347" s="42" t="s">
        <v>12</v>
      </c>
      <c r="E347" s="43">
        <v>1</v>
      </c>
      <c r="F347" s="43">
        <v>1</v>
      </c>
      <c r="G347" s="43">
        <v>1</v>
      </c>
      <c r="H347" s="43"/>
      <c r="I347" s="96">
        <v>0</v>
      </c>
      <c r="J347" s="44">
        <f t="shared" si="203"/>
        <v>0</v>
      </c>
      <c r="K347" s="118">
        <f t="shared" si="204"/>
        <v>0</v>
      </c>
      <c r="L347" s="118">
        <f t="shared" si="205"/>
        <v>0</v>
      </c>
      <c r="M347" s="119">
        <f t="shared" si="206"/>
        <v>0</v>
      </c>
      <c r="N347" s="118">
        <f t="shared" si="207"/>
        <v>0</v>
      </c>
      <c r="O347" s="118">
        <f t="shared" si="208"/>
        <v>0</v>
      </c>
      <c r="P347" s="120"/>
      <c r="Q347" s="120">
        <f>IF(P347="Bueno",G347-#REF!,G347)</f>
        <v>1</v>
      </c>
      <c r="R347" s="44"/>
    </row>
    <row r="348" spans="2:18" hidden="1" x14ac:dyDescent="0.25">
      <c r="B348" s="42" t="s">
        <v>344</v>
      </c>
      <c r="C348" s="51" t="s">
        <v>115</v>
      </c>
      <c r="D348" s="42" t="s">
        <v>12</v>
      </c>
      <c r="E348" s="43">
        <v>1</v>
      </c>
      <c r="F348" s="43">
        <v>1</v>
      </c>
      <c r="G348" s="43">
        <v>1</v>
      </c>
      <c r="H348" s="43"/>
      <c r="I348" s="96">
        <v>0</v>
      </c>
      <c r="J348" s="44">
        <f t="shared" si="203"/>
        <v>0</v>
      </c>
      <c r="K348" s="118">
        <f t="shared" si="204"/>
        <v>0</v>
      </c>
      <c r="L348" s="118">
        <f t="shared" si="205"/>
        <v>0</v>
      </c>
      <c r="M348" s="119">
        <f t="shared" si="206"/>
        <v>0</v>
      </c>
      <c r="N348" s="118">
        <f t="shared" si="207"/>
        <v>0</v>
      </c>
      <c r="O348" s="118">
        <f t="shared" si="208"/>
        <v>0</v>
      </c>
      <c r="P348" s="120"/>
      <c r="Q348" s="120">
        <f>IF(P348="Bueno",G348-#REF!,G348)</f>
        <v>1</v>
      </c>
      <c r="R348" s="44"/>
    </row>
    <row r="349" spans="2:18" x14ac:dyDescent="0.25">
      <c r="B349" s="53" t="s">
        <v>169</v>
      </c>
      <c r="C349" s="80"/>
      <c r="D349" s="53"/>
      <c r="E349" s="54"/>
      <c r="F349" s="54"/>
      <c r="G349" s="54"/>
      <c r="H349" s="54"/>
      <c r="I349" s="232"/>
      <c r="J349" s="159"/>
      <c r="K349" s="121"/>
      <c r="L349" s="121"/>
      <c r="M349" s="121"/>
      <c r="N349" s="121"/>
      <c r="O349" s="121"/>
      <c r="P349" s="122"/>
      <c r="Q349" s="122"/>
      <c r="R349" s="159"/>
    </row>
    <row r="350" spans="2:18" x14ac:dyDescent="0.25">
      <c r="B350" s="195" t="s">
        <v>88</v>
      </c>
      <c r="C350" s="196"/>
      <c r="D350" s="210"/>
      <c r="E350" s="199"/>
      <c r="F350" s="199"/>
      <c r="G350" s="199"/>
      <c r="H350" s="198"/>
      <c r="I350" s="233"/>
      <c r="J350" s="200"/>
      <c r="K350" s="201"/>
      <c r="L350" s="201"/>
      <c r="M350" s="201"/>
      <c r="N350" s="201"/>
      <c r="O350" s="201"/>
      <c r="P350" s="202"/>
      <c r="Q350" s="202"/>
      <c r="R350" s="200"/>
    </row>
    <row r="351" spans="2:18" x14ac:dyDescent="0.25">
      <c r="B351" s="195" t="s">
        <v>89</v>
      </c>
      <c r="C351" s="196"/>
      <c r="D351" s="210"/>
      <c r="E351" s="199"/>
      <c r="F351" s="199"/>
      <c r="G351" s="199"/>
      <c r="H351" s="198"/>
      <c r="I351" s="233"/>
      <c r="J351" s="200"/>
      <c r="K351" s="201"/>
      <c r="L351" s="201"/>
      <c r="M351" s="201"/>
      <c r="N351" s="201"/>
      <c r="O351" s="201"/>
      <c r="P351" s="202"/>
      <c r="Q351" s="202"/>
      <c r="R351" s="200"/>
    </row>
    <row r="352" spans="2:18" x14ac:dyDescent="0.25">
      <c r="B352" s="146" t="s">
        <v>380</v>
      </c>
      <c r="C352" s="147"/>
      <c r="D352" s="124"/>
      <c r="E352" s="125"/>
      <c r="F352" s="125"/>
      <c r="G352" s="125"/>
      <c r="H352" s="189"/>
      <c r="I352" s="231"/>
      <c r="J352" s="129"/>
      <c r="K352" s="127"/>
      <c r="L352" s="127"/>
      <c r="M352" s="127"/>
      <c r="N352" s="127"/>
      <c r="O352" s="127"/>
      <c r="P352" s="128"/>
      <c r="Q352" s="128"/>
      <c r="R352" s="129"/>
    </row>
    <row r="353" spans="2:18" ht="48" x14ac:dyDescent="0.25">
      <c r="B353" s="50" t="s">
        <v>250</v>
      </c>
      <c r="C353" s="50"/>
      <c r="D353" s="50"/>
      <c r="E353" s="50" t="s">
        <v>239</v>
      </c>
      <c r="F353" s="50" t="s">
        <v>240</v>
      </c>
      <c r="G353" s="50" t="s">
        <v>1</v>
      </c>
      <c r="H353" s="50" t="s">
        <v>117</v>
      </c>
      <c r="I353" s="93" t="s">
        <v>99</v>
      </c>
      <c r="J353" s="50" t="s">
        <v>99</v>
      </c>
      <c r="K353" s="123" t="s">
        <v>100</v>
      </c>
      <c r="L353" s="123" t="s">
        <v>101</v>
      </c>
      <c r="M353" s="123" t="s">
        <v>102</v>
      </c>
      <c r="N353" s="123" t="s">
        <v>103</v>
      </c>
      <c r="O353" s="123" t="s">
        <v>104</v>
      </c>
      <c r="P353" s="123" t="s">
        <v>298</v>
      </c>
      <c r="Q353" s="123" t="s">
        <v>223</v>
      </c>
      <c r="R353" s="50" t="s">
        <v>238</v>
      </c>
    </row>
    <row r="354" spans="2:18" hidden="1" x14ac:dyDescent="0.25">
      <c r="B354" s="42" t="s">
        <v>381</v>
      </c>
      <c r="C354" s="51" t="s">
        <v>115</v>
      </c>
      <c r="D354" s="42" t="s">
        <v>12</v>
      </c>
      <c r="E354" s="43">
        <v>4</v>
      </c>
      <c r="F354" s="43">
        <v>1</v>
      </c>
      <c r="G354" s="43">
        <v>4</v>
      </c>
      <c r="H354" s="43"/>
      <c r="I354" s="96">
        <v>0</v>
      </c>
      <c r="J354" s="44">
        <f t="shared" ref="J354" si="209">I354*factor1</f>
        <v>0</v>
      </c>
      <c r="K354" s="118">
        <f t="shared" ref="K354" si="210">+J354/$G$5*1000</f>
        <v>0</v>
      </c>
      <c r="L354" s="118">
        <f>+(J354*1000)/$G$6</f>
        <v>0</v>
      </c>
      <c r="M354" s="119">
        <f t="shared" ref="M354" si="211">(G354*J354)</f>
        <v>0</v>
      </c>
      <c r="N354" s="118">
        <f t="shared" ref="N354" si="212">+K354*G354</f>
        <v>0</v>
      </c>
      <c r="O354" s="118">
        <f t="shared" ref="O354" si="213">+L354*G354</f>
        <v>0</v>
      </c>
      <c r="P354" s="120"/>
      <c r="Q354" s="120">
        <f>IF(P354="Bueno",G354-#REF!,G354)</f>
        <v>4</v>
      </c>
      <c r="R354" s="44"/>
    </row>
    <row r="355" spans="2:18" x14ac:dyDescent="0.25">
      <c r="B355" s="53" t="s">
        <v>313</v>
      </c>
      <c r="C355" s="80"/>
      <c r="D355" s="53"/>
      <c r="E355" s="54"/>
      <c r="F355" s="54"/>
      <c r="G355" s="54"/>
      <c r="H355" s="54"/>
      <c r="I355" s="232"/>
      <c r="J355" s="159"/>
      <c r="K355" s="121"/>
      <c r="L355" s="121"/>
      <c r="M355" s="121"/>
      <c r="N355" s="121"/>
      <c r="O355" s="121"/>
      <c r="P355" s="122"/>
      <c r="Q355" s="122"/>
      <c r="R355" s="159"/>
    </row>
    <row r="356" spans="2:18" x14ac:dyDescent="0.25">
      <c r="B356" s="146" t="s">
        <v>382</v>
      </c>
      <c r="C356" s="147"/>
      <c r="D356" s="124"/>
      <c r="E356" s="125"/>
      <c r="F356" s="125"/>
      <c r="G356" s="125"/>
      <c r="H356" s="189"/>
      <c r="I356" s="231"/>
      <c r="J356" s="129"/>
      <c r="K356" s="127"/>
      <c r="L356" s="127"/>
      <c r="M356" s="127"/>
      <c r="N356" s="127"/>
      <c r="O356" s="127"/>
      <c r="P356" s="128"/>
      <c r="Q356" s="128"/>
      <c r="R356" s="129"/>
    </row>
    <row r="357" spans="2:18" ht="48" x14ac:dyDescent="0.25">
      <c r="B357" s="50" t="s">
        <v>250</v>
      </c>
      <c r="C357" s="50"/>
      <c r="D357" s="50"/>
      <c r="E357" s="50" t="s">
        <v>239</v>
      </c>
      <c r="F357" s="50" t="s">
        <v>240</v>
      </c>
      <c r="G357" s="50" t="s">
        <v>1</v>
      </c>
      <c r="H357" s="50" t="s">
        <v>117</v>
      </c>
      <c r="I357" s="93" t="s">
        <v>99</v>
      </c>
      <c r="J357" s="50" t="s">
        <v>99</v>
      </c>
      <c r="K357" s="123" t="s">
        <v>100</v>
      </c>
      <c r="L357" s="123" t="s">
        <v>101</v>
      </c>
      <c r="M357" s="123" t="s">
        <v>102</v>
      </c>
      <c r="N357" s="123" t="s">
        <v>103</v>
      </c>
      <c r="O357" s="123" t="s">
        <v>104</v>
      </c>
      <c r="P357" s="123" t="s">
        <v>298</v>
      </c>
      <c r="Q357" s="123" t="s">
        <v>223</v>
      </c>
      <c r="R357" s="50" t="s">
        <v>238</v>
      </c>
    </row>
    <row r="358" spans="2:18" x14ac:dyDescent="0.25">
      <c r="B358" s="42" t="s">
        <v>309</v>
      </c>
      <c r="C358" s="51"/>
      <c r="D358" s="42" t="s">
        <v>250</v>
      </c>
      <c r="E358" s="43">
        <v>2</v>
      </c>
      <c r="F358" s="43">
        <v>1</v>
      </c>
      <c r="G358" s="43">
        <v>2</v>
      </c>
      <c r="H358" s="43"/>
      <c r="I358" s="96">
        <v>400</v>
      </c>
      <c r="J358" s="44"/>
      <c r="K358" s="118">
        <f t="shared" ref="K358:K363" si="214">+J358/$G$5*1000</f>
        <v>0</v>
      </c>
      <c r="L358" s="118">
        <f t="shared" ref="L358:L363" si="215">+(J358*1000)/$G$6</f>
        <v>0</v>
      </c>
      <c r="M358" s="119">
        <f t="shared" ref="M358:M363" si="216">(G358*J358)</f>
        <v>0</v>
      </c>
      <c r="N358" s="118">
        <f t="shared" ref="N358:N363" si="217">+K358*G358</f>
        <v>0</v>
      </c>
      <c r="O358" s="118">
        <f t="shared" ref="O358:O363" si="218">+L358*G358</f>
        <v>0</v>
      </c>
      <c r="P358" s="120"/>
      <c r="Q358" s="120">
        <f>IF(P358="Bueno",G358-#REF!,G358)</f>
        <v>2</v>
      </c>
      <c r="R358" s="44"/>
    </row>
    <row r="359" spans="2:18" hidden="1" x14ac:dyDescent="0.25">
      <c r="B359" s="42" t="s">
        <v>84</v>
      </c>
      <c r="C359" s="51"/>
      <c r="D359" s="42" t="s">
        <v>12</v>
      </c>
      <c r="E359" s="43">
        <v>2</v>
      </c>
      <c r="F359" s="43">
        <v>1</v>
      </c>
      <c r="G359" s="43">
        <v>2</v>
      </c>
      <c r="H359" s="43"/>
      <c r="I359" s="96">
        <v>83</v>
      </c>
      <c r="J359" s="44">
        <f t="shared" ref="J359:J363" si="219">I359*factor1</f>
        <v>125.51422764325096</v>
      </c>
      <c r="K359" s="118">
        <f t="shared" si="214"/>
        <v>156.50153072724561</v>
      </c>
      <c r="L359" s="118">
        <f t="shared" si="215"/>
        <v>3.9796262315864372</v>
      </c>
      <c r="M359" s="119">
        <f t="shared" si="216"/>
        <v>251.02845528650192</v>
      </c>
      <c r="N359" s="118">
        <f t="shared" si="217"/>
        <v>313.00306145449122</v>
      </c>
      <c r="O359" s="118">
        <f t="shared" si="218"/>
        <v>7.9592524631728745</v>
      </c>
      <c r="P359" s="120"/>
      <c r="Q359" s="120">
        <f>IF(P359="Bueno",G359-#REF!,G359)</f>
        <v>2</v>
      </c>
      <c r="R359" s="44"/>
    </row>
    <row r="360" spans="2:18" hidden="1" x14ac:dyDescent="0.25">
      <c r="B360" s="42" t="s">
        <v>195</v>
      </c>
      <c r="C360" s="182"/>
      <c r="D360" s="42" t="s">
        <v>12</v>
      </c>
      <c r="E360" s="43">
        <v>1</v>
      </c>
      <c r="F360" s="43">
        <v>1</v>
      </c>
      <c r="G360" s="43">
        <v>1</v>
      </c>
      <c r="H360" s="104"/>
      <c r="I360" s="96">
        <v>150</v>
      </c>
      <c r="J360" s="44">
        <f t="shared" si="219"/>
        <v>226.83294152394751</v>
      </c>
      <c r="K360" s="118">
        <f t="shared" si="214"/>
        <v>282.83409167574501</v>
      </c>
      <c r="L360" s="118">
        <f t="shared" si="215"/>
        <v>7.192095599252597</v>
      </c>
      <c r="M360" s="119">
        <f t="shared" si="216"/>
        <v>226.83294152394751</v>
      </c>
      <c r="N360" s="118">
        <f t="shared" si="217"/>
        <v>282.83409167574501</v>
      </c>
      <c r="O360" s="118">
        <f t="shared" si="218"/>
        <v>7.192095599252597</v>
      </c>
      <c r="P360" s="120"/>
      <c r="Q360" s="120">
        <f>IF(P360="Bueno",G360-#REF!,G360)</f>
        <v>1</v>
      </c>
      <c r="R360" s="44"/>
    </row>
    <row r="361" spans="2:18" hidden="1" x14ac:dyDescent="0.25">
      <c r="B361" s="42" t="s">
        <v>384</v>
      </c>
      <c r="C361" s="51" t="s">
        <v>115</v>
      </c>
      <c r="D361" s="42" t="s">
        <v>12</v>
      </c>
      <c r="E361" s="43">
        <v>1</v>
      </c>
      <c r="F361" s="43">
        <v>1</v>
      </c>
      <c r="G361" s="43">
        <v>1</v>
      </c>
      <c r="H361" s="43"/>
      <c r="I361" s="96">
        <v>0</v>
      </c>
      <c r="J361" s="44">
        <f t="shared" si="219"/>
        <v>0</v>
      </c>
      <c r="K361" s="118">
        <f t="shared" si="214"/>
        <v>0</v>
      </c>
      <c r="L361" s="118">
        <f t="shared" si="215"/>
        <v>0</v>
      </c>
      <c r="M361" s="119">
        <f t="shared" si="216"/>
        <v>0</v>
      </c>
      <c r="N361" s="118">
        <f t="shared" si="217"/>
        <v>0</v>
      </c>
      <c r="O361" s="118">
        <f t="shared" si="218"/>
        <v>0</v>
      </c>
      <c r="P361" s="120"/>
      <c r="Q361" s="120">
        <f>IF(P361="Bueno",G361-#REF!,G361)</f>
        <v>1</v>
      </c>
      <c r="R361" s="44"/>
    </row>
    <row r="362" spans="2:18" hidden="1" x14ac:dyDescent="0.25">
      <c r="B362" s="42" t="s">
        <v>385</v>
      </c>
      <c r="C362" s="51" t="s">
        <v>115</v>
      </c>
      <c r="D362" s="42" t="s">
        <v>12</v>
      </c>
      <c r="E362" s="43">
        <v>1</v>
      </c>
      <c r="F362" s="43">
        <v>1</v>
      </c>
      <c r="G362" s="43">
        <v>1</v>
      </c>
      <c r="H362" s="43"/>
      <c r="I362" s="96">
        <v>0</v>
      </c>
      <c r="J362" s="44">
        <f t="shared" si="219"/>
        <v>0</v>
      </c>
      <c r="K362" s="118">
        <f t="shared" si="214"/>
        <v>0</v>
      </c>
      <c r="L362" s="118">
        <f t="shared" si="215"/>
        <v>0</v>
      </c>
      <c r="M362" s="119">
        <f t="shared" si="216"/>
        <v>0</v>
      </c>
      <c r="N362" s="118">
        <f t="shared" si="217"/>
        <v>0</v>
      </c>
      <c r="O362" s="118">
        <f t="shared" si="218"/>
        <v>0</v>
      </c>
      <c r="P362" s="120"/>
      <c r="Q362" s="120">
        <f>IF(P362="Bueno",G362-#REF!,G362)</f>
        <v>1</v>
      </c>
      <c r="R362" s="44"/>
    </row>
    <row r="363" spans="2:18" hidden="1" x14ac:dyDescent="0.25">
      <c r="B363" s="42" t="s">
        <v>386</v>
      </c>
      <c r="C363" s="51" t="s">
        <v>115</v>
      </c>
      <c r="D363" s="42" t="s">
        <v>12</v>
      </c>
      <c r="E363" s="43">
        <v>1</v>
      </c>
      <c r="F363" s="43">
        <v>1</v>
      </c>
      <c r="G363" s="43">
        <v>1</v>
      </c>
      <c r="H363" s="43"/>
      <c r="I363" s="96">
        <v>0</v>
      </c>
      <c r="J363" s="44">
        <f t="shared" si="219"/>
        <v>0</v>
      </c>
      <c r="K363" s="118">
        <f t="shared" si="214"/>
        <v>0</v>
      </c>
      <c r="L363" s="118">
        <f t="shared" si="215"/>
        <v>0</v>
      </c>
      <c r="M363" s="119">
        <f t="shared" si="216"/>
        <v>0</v>
      </c>
      <c r="N363" s="118">
        <f t="shared" si="217"/>
        <v>0</v>
      </c>
      <c r="O363" s="118">
        <f t="shared" si="218"/>
        <v>0</v>
      </c>
      <c r="P363" s="120"/>
      <c r="Q363" s="120">
        <f>IF(P363="Bueno",G363-#REF!,G363)</f>
        <v>1</v>
      </c>
      <c r="R363" s="44"/>
    </row>
    <row r="364" spans="2:18" x14ac:dyDescent="0.25">
      <c r="B364" s="53" t="s">
        <v>174</v>
      </c>
      <c r="C364" s="80"/>
      <c r="D364" s="53"/>
      <c r="E364" s="54"/>
      <c r="F364" s="54"/>
      <c r="G364" s="54"/>
      <c r="H364" s="54"/>
      <c r="I364" s="232"/>
      <c r="J364" s="159"/>
      <c r="K364" s="121"/>
      <c r="L364" s="121"/>
      <c r="M364" s="121"/>
      <c r="N364" s="121"/>
      <c r="O364" s="121"/>
      <c r="P364" s="122"/>
      <c r="Q364" s="122"/>
      <c r="R364" s="159"/>
    </row>
    <row r="365" spans="2:18" x14ac:dyDescent="0.25">
      <c r="B365" s="146" t="s">
        <v>387</v>
      </c>
      <c r="C365" s="147"/>
      <c r="D365" s="124"/>
      <c r="E365" s="125"/>
      <c r="F365" s="125"/>
      <c r="G365" s="125"/>
      <c r="H365" s="189"/>
      <c r="I365" s="231"/>
      <c r="J365" s="129"/>
      <c r="K365" s="127"/>
      <c r="L365" s="127"/>
      <c r="M365" s="127"/>
      <c r="N365" s="127"/>
      <c r="O365" s="127"/>
      <c r="P365" s="128"/>
      <c r="Q365" s="128"/>
      <c r="R365" s="129"/>
    </row>
    <row r="366" spans="2:18" ht="48" x14ac:dyDescent="0.25">
      <c r="B366" s="50" t="s">
        <v>250</v>
      </c>
      <c r="C366" s="50"/>
      <c r="D366" s="50"/>
      <c r="E366" s="50" t="s">
        <v>239</v>
      </c>
      <c r="F366" s="50" t="s">
        <v>240</v>
      </c>
      <c r="G366" s="50" t="s">
        <v>1</v>
      </c>
      <c r="H366" s="50" t="s">
        <v>117</v>
      </c>
      <c r="I366" s="93" t="s">
        <v>99</v>
      </c>
      <c r="J366" s="50" t="s">
        <v>99</v>
      </c>
      <c r="K366" s="123" t="s">
        <v>100</v>
      </c>
      <c r="L366" s="123" t="s">
        <v>101</v>
      </c>
      <c r="M366" s="123" t="s">
        <v>102</v>
      </c>
      <c r="N366" s="123" t="s">
        <v>103</v>
      </c>
      <c r="O366" s="123" t="s">
        <v>104</v>
      </c>
      <c r="P366" s="123" t="s">
        <v>298</v>
      </c>
      <c r="Q366" s="123" t="s">
        <v>223</v>
      </c>
      <c r="R366" s="50" t="s">
        <v>238</v>
      </c>
    </row>
    <row r="367" spans="2:18" hidden="1" x14ac:dyDescent="0.25">
      <c r="B367" s="42" t="s">
        <v>283</v>
      </c>
      <c r="C367" s="51"/>
      <c r="D367" s="42" t="s">
        <v>12</v>
      </c>
      <c r="E367" s="43">
        <v>1</v>
      </c>
      <c r="F367" s="43">
        <v>1</v>
      </c>
      <c r="G367" s="43">
        <f>E367*F367</f>
        <v>1</v>
      </c>
      <c r="H367" s="43"/>
      <c r="I367" s="96">
        <v>15</v>
      </c>
      <c r="J367" s="44">
        <f t="shared" ref="J367:J369" si="220">I367*factor1</f>
        <v>22.683294152394751</v>
      </c>
      <c r="K367" s="118">
        <f t="shared" ref="K367:K369" si="221">+J367/$G$5*1000</f>
        <v>28.283409167574501</v>
      </c>
      <c r="L367" s="118">
        <f>+(J367*1000)/$G$6</f>
        <v>0.7192095599252597</v>
      </c>
      <c r="M367" s="119">
        <f t="shared" ref="M367:M369" si="222">(G367*J367)</f>
        <v>22.683294152394751</v>
      </c>
      <c r="N367" s="118">
        <f t="shared" ref="N367:N369" si="223">+K367*G367</f>
        <v>28.283409167574501</v>
      </c>
      <c r="O367" s="118">
        <f t="shared" ref="O367:O369" si="224">+L367*G367</f>
        <v>0.7192095599252597</v>
      </c>
      <c r="P367" s="120"/>
      <c r="Q367" s="120">
        <f>IF(P367="Bueno",G367-#REF!,G367)</f>
        <v>1</v>
      </c>
      <c r="R367" s="44"/>
    </row>
    <row r="368" spans="2:18" hidden="1" x14ac:dyDescent="0.25">
      <c r="B368" s="42" t="s">
        <v>195</v>
      </c>
      <c r="C368" s="51"/>
      <c r="D368" s="42" t="s">
        <v>12</v>
      </c>
      <c r="E368" s="43">
        <v>0</v>
      </c>
      <c r="F368" s="43">
        <v>1</v>
      </c>
      <c r="G368" s="43">
        <f t="shared" ref="G368:G369" si="225">E368*F368</f>
        <v>0</v>
      </c>
      <c r="H368" s="43"/>
      <c r="I368" s="96">
        <v>150</v>
      </c>
      <c r="J368" s="44">
        <f t="shared" si="220"/>
        <v>226.83294152394751</v>
      </c>
      <c r="K368" s="118">
        <f t="shared" si="221"/>
        <v>282.83409167574501</v>
      </c>
      <c r="L368" s="118">
        <f>+(J368*1000)/$G$6</f>
        <v>7.192095599252597</v>
      </c>
      <c r="M368" s="119">
        <f t="shared" si="222"/>
        <v>0</v>
      </c>
      <c r="N368" s="118">
        <f t="shared" si="223"/>
        <v>0</v>
      </c>
      <c r="O368" s="118">
        <f t="shared" si="224"/>
        <v>0</v>
      </c>
      <c r="P368" s="120"/>
      <c r="Q368" s="120">
        <f>IF(P368="Bueno",G368-#REF!,G368)</f>
        <v>0</v>
      </c>
      <c r="R368" s="44"/>
    </row>
    <row r="369" spans="2:18" hidden="1" x14ac:dyDescent="0.25">
      <c r="B369" s="42" t="s">
        <v>376</v>
      </c>
      <c r="C369" s="51" t="s">
        <v>115</v>
      </c>
      <c r="D369" s="42" t="s">
        <v>12</v>
      </c>
      <c r="E369" s="43">
        <v>1</v>
      </c>
      <c r="F369" s="43">
        <v>1</v>
      </c>
      <c r="G369" s="43">
        <f t="shared" si="225"/>
        <v>1</v>
      </c>
      <c r="H369" s="43"/>
      <c r="I369" s="96">
        <v>0</v>
      </c>
      <c r="J369" s="44">
        <f t="shared" si="220"/>
        <v>0</v>
      </c>
      <c r="K369" s="118">
        <f t="shared" si="221"/>
        <v>0</v>
      </c>
      <c r="L369" s="118">
        <f>+(J369*1000)/$G$6</f>
        <v>0</v>
      </c>
      <c r="M369" s="119">
        <f t="shared" si="222"/>
        <v>0</v>
      </c>
      <c r="N369" s="118">
        <f t="shared" si="223"/>
        <v>0</v>
      </c>
      <c r="O369" s="118">
        <f t="shared" si="224"/>
        <v>0</v>
      </c>
      <c r="P369" s="120"/>
      <c r="Q369" s="120">
        <f>IF(P369="Bueno",G369-#REF!,G369)</f>
        <v>1</v>
      </c>
      <c r="R369" s="44"/>
    </row>
    <row r="370" spans="2:18" x14ac:dyDescent="0.25">
      <c r="B370" s="53" t="s">
        <v>175</v>
      </c>
      <c r="C370" s="80"/>
      <c r="D370" s="53"/>
      <c r="E370" s="54"/>
      <c r="F370" s="54"/>
      <c r="G370" s="54"/>
      <c r="H370" s="54"/>
      <c r="I370" s="232"/>
      <c r="J370" s="159"/>
      <c r="K370" s="121"/>
      <c r="L370" s="121"/>
      <c r="M370" s="121"/>
      <c r="N370" s="121"/>
      <c r="O370" s="121"/>
      <c r="P370" s="122"/>
      <c r="Q370" s="122"/>
      <c r="R370" s="159">
        <f>SUM(R367:R369)</f>
        <v>0</v>
      </c>
    </row>
    <row r="371" spans="2:18" x14ac:dyDescent="0.25">
      <c r="B371" s="146" t="s">
        <v>388</v>
      </c>
      <c r="C371" s="147"/>
      <c r="D371" s="124"/>
      <c r="E371" s="125"/>
      <c r="F371" s="125"/>
      <c r="G371" s="125"/>
      <c r="H371" s="189"/>
      <c r="I371" s="231"/>
      <c r="J371" s="129"/>
      <c r="K371" s="127"/>
      <c r="L371" s="127"/>
      <c r="M371" s="127"/>
      <c r="N371" s="127"/>
      <c r="O371" s="127"/>
      <c r="P371" s="128"/>
      <c r="Q371" s="128"/>
      <c r="R371" s="129"/>
    </row>
    <row r="372" spans="2:18" ht="48" x14ac:dyDescent="0.25">
      <c r="B372" s="50" t="s">
        <v>250</v>
      </c>
      <c r="C372" s="50"/>
      <c r="D372" s="50"/>
      <c r="E372" s="50" t="s">
        <v>239</v>
      </c>
      <c r="F372" s="50" t="s">
        <v>240</v>
      </c>
      <c r="G372" s="50" t="s">
        <v>1</v>
      </c>
      <c r="H372" s="50" t="s">
        <v>117</v>
      </c>
      <c r="I372" s="93" t="s">
        <v>99</v>
      </c>
      <c r="J372" s="50" t="s">
        <v>99</v>
      </c>
      <c r="K372" s="123" t="s">
        <v>100</v>
      </c>
      <c r="L372" s="123" t="s">
        <v>101</v>
      </c>
      <c r="M372" s="123" t="s">
        <v>102</v>
      </c>
      <c r="N372" s="123" t="s">
        <v>103</v>
      </c>
      <c r="O372" s="123" t="s">
        <v>104</v>
      </c>
      <c r="P372" s="123" t="s">
        <v>298</v>
      </c>
      <c r="Q372" s="123" t="s">
        <v>223</v>
      </c>
      <c r="R372" s="50" t="s">
        <v>238</v>
      </c>
    </row>
    <row r="373" spans="2:18" x14ac:dyDescent="0.25">
      <c r="B373" s="42" t="s">
        <v>309</v>
      </c>
      <c r="C373" s="51"/>
      <c r="D373" s="42" t="s">
        <v>250</v>
      </c>
      <c r="E373" s="43">
        <v>1</v>
      </c>
      <c r="F373" s="43">
        <v>1</v>
      </c>
      <c r="G373" s="43">
        <v>1</v>
      </c>
      <c r="H373" s="43"/>
      <c r="I373" s="96">
        <v>400</v>
      </c>
      <c r="J373" s="44"/>
      <c r="K373" s="118">
        <f t="shared" ref="K373" si="226">+J373/$G$5*1000</f>
        <v>0</v>
      </c>
      <c r="L373" s="118">
        <f>+(J373*1000)/$G$6</f>
        <v>0</v>
      </c>
      <c r="M373" s="119">
        <f t="shared" ref="M373" si="227">(G373*J373)</f>
        <v>0</v>
      </c>
      <c r="N373" s="118">
        <f t="shared" ref="N373" si="228">+K373*G373</f>
        <v>0</v>
      </c>
      <c r="O373" s="118">
        <f t="shared" ref="O373" si="229">+L373*G373</f>
        <v>0</v>
      </c>
      <c r="P373" s="120"/>
      <c r="Q373" s="120">
        <f>IF(P373="Bueno",G373-#REF!,G373)</f>
        <v>1</v>
      </c>
      <c r="R373" s="44"/>
    </row>
    <row r="374" spans="2:18" hidden="1" x14ac:dyDescent="0.25">
      <c r="B374" s="58" t="s">
        <v>389</v>
      </c>
      <c r="C374" s="204" t="s">
        <v>115</v>
      </c>
      <c r="D374" s="42" t="s">
        <v>12</v>
      </c>
      <c r="E374" s="43">
        <v>1</v>
      </c>
      <c r="F374" s="43">
        <v>1</v>
      </c>
      <c r="G374" s="43">
        <v>1</v>
      </c>
      <c r="H374" s="43"/>
      <c r="I374" s="96">
        <v>0</v>
      </c>
      <c r="J374" s="44">
        <f t="shared" ref="J374:J377" si="230">I374*factor1</f>
        <v>0</v>
      </c>
      <c r="K374" s="118">
        <f t="shared" ref="K374:K377" si="231">+J374/$G$5*1000</f>
        <v>0</v>
      </c>
      <c r="L374" s="118">
        <f>+(J374*1000)/$G$6</f>
        <v>0</v>
      </c>
      <c r="M374" s="119">
        <f t="shared" ref="M374:M377" si="232">(G374*J374)</f>
        <v>0</v>
      </c>
      <c r="N374" s="118">
        <f t="shared" ref="N374:N377" si="233">+K374*G374</f>
        <v>0</v>
      </c>
      <c r="O374" s="118">
        <f t="shared" ref="O374:O377" si="234">+L374*G374</f>
        <v>0</v>
      </c>
      <c r="P374" s="120"/>
      <c r="Q374" s="120">
        <f>IF(P374="Bueno",G374-#REF!,G374)</f>
        <v>1</v>
      </c>
      <c r="R374" s="44"/>
    </row>
    <row r="375" spans="2:18" hidden="1" x14ac:dyDescent="0.25">
      <c r="B375" s="58" t="s">
        <v>284</v>
      </c>
      <c r="C375" s="204"/>
      <c r="D375" s="42" t="s">
        <v>12</v>
      </c>
      <c r="E375" s="43">
        <v>1</v>
      </c>
      <c r="F375" s="43">
        <v>1</v>
      </c>
      <c r="G375" s="43">
        <v>1</v>
      </c>
      <c r="H375" s="43"/>
      <c r="I375" s="96">
        <v>83</v>
      </c>
      <c r="J375" s="44">
        <f t="shared" si="230"/>
        <v>125.51422764325096</v>
      </c>
      <c r="K375" s="118">
        <f t="shared" si="231"/>
        <v>156.50153072724561</v>
      </c>
      <c r="L375" s="118">
        <f>+(J375*1000)/$G$6</f>
        <v>3.9796262315864372</v>
      </c>
      <c r="M375" s="119">
        <f t="shared" si="232"/>
        <v>125.51422764325096</v>
      </c>
      <c r="N375" s="118">
        <f t="shared" si="233"/>
        <v>156.50153072724561</v>
      </c>
      <c r="O375" s="118">
        <f t="shared" si="234"/>
        <v>3.9796262315864372</v>
      </c>
      <c r="P375" s="120"/>
      <c r="Q375" s="120">
        <f>IF(P375="Bueno",G375-#REF!,G375)</f>
        <v>1</v>
      </c>
      <c r="R375" s="44"/>
    </row>
    <row r="376" spans="2:18" hidden="1" x14ac:dyDescent="0.25">
      <c r="B376" s="58" t="s">
        <v>55</v>
      </c>
      <c r="C376" s="204"/>
      <c r="D376" s="42" t="s">
        <v>12</v>
      </c>
      <c r="E376" s="43">
        <v>2</v>
      </c>
      <c r="F376" s="43">
        <v>1</v>
      </c>
      <c r="G376" s="43">
        <v>2</v>
      </c>
      <c r="H376" s="43"/>
      <c r="I376" s="96">
        <v>42</v>
      </c>
      <c r="J376" s="44">
        <f t="shared" si="230"/>
        <v>63.513223626705305</v>
      </c>
      <c r="K376" s="118">
        <f t="shared" si="231"/>
        <v>79.193545669208603</v>
      </c>
      <c r="L376" s="118">
        <f>+(J376*1000)/$G$6</f>
        <v>2.0137867677907271</v>
      </c>
      <c r="M376" s="119">
        <f t="shared" si="232"/>
        <v>127.02644725341061</v>
      </c>
      <c r="N376" s="118">
        <f t="shared" si="233"/>
        <v>158.38709133841721</v>
      </c>
      <c r="O376" s="118">
        <f t="shared" si="234"/>
        <v>4.0275735355814541</v>
      </c>
      <c r="P376" s="120"/>
      <c r="Q376" s="120">
        <f>IF(P376="Bueno",G376-#REF!,G376)</f>
        <v>2</v>
      </c>
      <c r="R376" s="44"/>
    </row>
    <row r="377" spans="2:18" hidden="1" x14ac:dyDescent="0.25">
      <c r="B377" s="42" t="s">
        <v>390</v>
      </c>
      <c r="C377" s="51" t="s">
        <v>115</v>
      </c>
      <c r="D377" s="42" t="s">
        <v>12</v>
      </c>
      <c r="E377" s="43">
        <v>1</v>
      </c>
      <c r="F377" s="43">
        <v>1</v>
      </c>
      <c r="G377" s="43">
        <v>1</v>
      </c>
      <c r="H377" s="43"/>
      <c r="I377" s="96">
        <v>0</v>
      </c>
      <c r="J377" s="44">
        <f t="shared" si="230"/>
        <v>0</v>
      </c>
      <c r="K377" s="118">
        <f t="shared" si="231"/>
        <v>0</v>
      </c>
      <c r="L377" s="118">
        <f>+(J377*1000)/$G$6</f>
        <v>0</v>
      </c>
      <c r="M377" s="119">
        <f t="shared" si="232"/>
        <v>0</v>
      </c>
      <c r="N377" s="118">
        <f t="shared" si="233"/>
        <v>0</v>
      </c>
      <c r="O377" s="118">
        <f t="shared" si="234"/>
        <v>0</v>
      </c>
      <c r="P377" s="120"/>
      <c r="Q377" s="120">
        <f>IF(P377="Bueno",G377-#REF!,G377)</f>
        <v>1</v>
      </c>
      <c r="R377" s="44"/>
    </row>
    <row r="378" spans="2:18" x14ac:dyDescent="0.25">
      <c r="B378" s="53" t="s">
        <v>285</v>
      </c>
      <c r="C378" s="80"/>
      <c r="D378" s="53"/>
      <c r="E378" s="54"/>
      <c r="F378" s="85"/>
      <c r="G378" s="54"/>
      <c r="H378" s="54"/>
      <c r="I378" s="232"/>
      <c r="J378" s="159"/>
      <c r="K378" s="121"/>
      <c r="L378" s="121"/>
      <c r="M378" s="121"/>
      <c r="N378" s="121"/>
      <c r="O378" s="121"/>
      <c r="P378" s="122"/>
      <c r="Q378" s="122"/>
      <c r="R378" s="159"/>
    </row>
    <row r="379" spans="2:18" x14ac:dyDescent="0.25">
      <c r="B379" s="184" t="s">
        <v>90</v>
      </c>
      <c r="C379" s="185"/>
      <c r="D379" s="209"/>
      <c r="E379" s="188"/>
      <c r="F379" s="186"/>
      <c r="G379" s="187"/>
      <c r="H379" s="187"/>
      <c r="I379" s="234"/>
      <c r="J379" s="129"/>
      <c r="K379" s="127"/>
      <c r="L379" s="127"/>
      <c r="M379" s="127"/>
      <c r="N379" s="127"/>
      <c r="O379" s="127"/>
      <c r="P379" s="128"/>
      <c r="Q379" s="128"/>
      <c r="R379" s="129"/>
    </row>
    <row r="380" spans="2:18" x14ac:dyDescent="0.25">
      <c r="B380" s="146" t="s">
        <v>391</v>
      </c>
      <c r="C380" s="147"/>
      <c r="D380" s="124"/>
      <c r="E380" s="125"/>
      <c r="F380" s="160"/>
      <c r="G380" s="189"/>
      <c r="H380" s="189"/>
      <c r="I380" s="231"/>
      <c r="J380" s="129"/>
      <c r="K380" s="127"/>
      <c r="L380" s="127"/>
      <c r="M380" s="127"/>
      <c r="N380" s="127"/>
      <c r="O380" s="127"/>
      <c r="P380" s="128"/>
      <c r="Q380" s="128"/>
      <c r="R380" s="129"/>
    </row>
    <row r="381" spans="2:18" ht="48" x14ac:dyDescent="0.25">
      <c r="B381" s="50" t="s">
        <v>250</v>
      </c>
      <c r="C381" s="50"/>
      <c r="D381" s="50"/>
      <c r="E381" s="50" t="s">
        <v>239</v>
      </c>
      <c r="F381" s="50" t="s">
        <v>240</v>
      </c>
      <c r="G381" s="50" t="s">
        <v>1</v>
      </c>
      <c r="H381" s="50" t="s">
        <v>117</v>
      </c>
      <c r="I381" s="93" t="s">
        <v>99</v>
      </c>
      <c r="J381" s="50" t="s">
        <v>99</v>
      </c>
      <c r="K381" s="123" t="s">
        <v>100</v>
      </c>
      <c r="L381" s="123" t="s">
        <v>101</v>
      </c>
      <c r="M381" s="123" t="s">
        <v>102</v>
      </c>
      <c r="N381" s="123" t="s">
        <v>103</v>
      </c>
      <c r="O381" s="123" t="s">
        <v>104</v>
      </c>
      <c r="P381" s="123" t="s">
        <v>298</v>
      </c>
      <c r="Q381" s="123" t="s">
        <v>223</v>
      </c>
      <c r="R381" s="50" t="s">
        <v>238</v>
      </c>
    </row>
    <row r="382" spans="2:18" hidden="1" x14ac:dyDescent="0.25">
      <c r="B382" s="42" t="s">
        <v>392</v>
      </c>
      <c r="C382" s="51" t="s">
        <v>115</v>
      </c>
      <c r="D382" s="42" t="s">
        <v>12</v>
      </c>
      <c r="E382" s="43">
        <v>4</v>
      </c>
      <c r="F382" s="61">
        <v>1</v>
      </c>
      <c r="G382" s="43">
        <v>4</v>
      </c>
      <c r="H382" s="43"/>
      <c r="I382" s="96">
        <v>0</v>
      </c>
      <c r="J382" s="44">
        <f t="shared" ref="J382" si="235">I382*factor1</f>
        <v>0</v>
      </c>
      <c r="K382" s="118">
        <f t="shared" ref="K382" si="236">+J382/$G$5*1000</f>
        <v>0</v>
      </c>
      <c r="L382" s="118">
        <f>+(J382*1000)/$G$6</f>
        <v>0</v>
      </c>
      <c r="M382" s="119">
        <f t="shared" ref="M382" si="237">(G382*J382)</f>
        <v>0</v>
      </c>
      <c r="N382" s="118">
        <f t="shared" ref="N382" si="238">+K382*G382</f>
        <v>0</v>
      </c>
      <c r="O382" s="118">
        <f t="shared" ref="O382" si="239">+L382*G382</f>
        <v>0</v>
      </c>
      <c r="P382" s="120"/>
      <c r="Q382" s="120">
        <f>IF(P382="Bueno",G382-#REF!,G382)</f>
        <v>4</v>
      </c>
      <c r="R382" s="44"/>
    </row>
    <row r="383" spans="2:18" x14ac:dyDescent="0.25">
      <c r="B383" s="53" t="s">
        <v>393</v>
      </c>
      <c r="C383" s="80"/>
      <c r="D383" s="53"/>
      <c r="E383" s="54"/>
      <c r="F383" s="85"/>
      <c r="G383" s="54"/>
      <c r="H383" s="54"/>
      <c r="I383" s="232"/>
      <c r="J383" s="159"/>
      <c r="K383" s="121"/>
      <c r="L383" s="121"/>
      <c r="M383" s="121"/>
      <c r="N383" s="121"/>
      <c r="O383" s="121"/>
      <c r="P383" s="122"/>
      <c r="Q383" s="122"/>
      <c r="R383" s="159"/>
    </row>
    <row r="384" spans="2:18" x14ac:dyDescent="0.25">
      <c r="B384" s="146" t="s">
        <v>176</v>
      </c>
      <c r="C384" s="147"/>
      <c r="D384" s="124"/>
      <c r="E384" s="125"/>
      <c r="F384" s="160"/>
      <c r="G384" s="189"/>
      <c r="H384" s="189"/>
      <c r="I384" s="231"/>
      <c r="J384" s="129"/>
      <c r="K384" s="127"/>
      <c r="L384" s="127"/>
      <c r="M384" s="127"/>
      <c r="N384" s="127"/>
      <c r="O384" s="127"/>
      <c r="P384" s="128"/>
      <c r="Q384" s="128"/>
      <c r="R384" s="129"/>
    </row>
    <row r="385" spans="2:18" ht="48" x14ac:dyDescent="0.25">
      <c r="B385" s="50" t="s">
        <v>250</v>
      </c>
      <c r="C385" s="50"/>
      <c r="D385" s="50"/>
      <c r="E385" s="50" t="s">
        <v>239</v>
      </c>
      <c r="F385" s="50" t="s">
        <v>240</v>
      </c>
      <c r="G385" s="50" t="s">
        <v>1</v>
      </c>
      <c r="H385" s="50" t="s">
        <v>117</v>
      </c>
      <c r="I385" s="93" t="s">
        <v>99</v>
      </c>
      <c r="J385" s="50" t="s">
        <v>99</v>
      </c>
      <c r="K385" s="123" t="s">
        <v>100</v>
      </c>
      <c r="L385" s="123" t="s">
        <v>101</v>
      </c>
      <c r="M385" s="123" t="s">
        <v>102</v>
      </c>
      <c r="N385" s="123" t="s">
        <v>103</v>
      </c>
      <c r="O385" s="123" t="s">
        <v>104</v>
      </c>
      <c r="P385" s="123" t="s">
        <v>298</v>
      </c>
      <c r="Q385" s="123" t="s">
        <v>223</v>
      </c>
      <c r="R385" s="50" t="s">
        <v>238</v>
      </c>
    </row>
    <row r="386" spans="2:18" x14ac:dyDescent="0.25">
      <c r="B386" s="42" t="s">
        <v>309</v>
      </c>
      <c r="C386" s="51"/>
      <c r="D386" s="42" t="s">
        <v>250</v>
      </c>
      <c r="E386" s="43">
        <v>2</v>
      </c>
      <c r="F386" s="61">
        <v>1</v>
      </c>
      <c r="G386" s="43">
        <v>1</v>
      </c>
      <c r="H386" s="43"/>
      <c r="I386" s="96">
        <v>400</v>
      </c>
      <c r="J386" s="44"/>
      <c r="K386" s="118">
        <f t="shared" ref="K386" si="240">+J386/$G$5*1000</f>
        <v>0</v>
      </c>
      <c r="L386" s="118">
        <f>+(J386*1000)/$G$6</f>
        <v>0</v>
      </c>
      <c r="M386" s="119">
        <f t="shared" ref="M386" si="241">(G386*J386)</f>
        <v>0</v>
      </c>
      <c r="N386" s="118">
        <f t="shared" ref="N386" si="242">+K386*G386</f>
        <v>0</v>
      </c>
      <c r="O386" s="118">
        <f t="shared" ref="O386" si="243">+L386*G386</f>
        <v>0</v>
      </c>
      <c r="P386" s="120"/>
      <c r="Q386" s="120">
        <f>IF(P386="Bueno",G386-#REF!,G386)</f>
        <v>1</v>
      </c>
      <c r="R386" s="44"/>
    </row>
    <row r="387" spans="2:18" hidden="1" x14ac:dyDescent="0.25">
      <c r="B387" s="42" t="s">
        <v>84</v>
      </c>
      <c r="C387" s="51"/>
      <c r="D387" s="42" t="s">
        <v>12</v>
      </c>
      <c r="E387" s="43">
        <v>2</v>
      </c>
      <c r="F387" s="61">
        <v>1</v>
      </c>
      <c r="G387" s="43">
        <v>1</v>
      </c>
      <c r="H387" s="43"/>
      <c r="I387" s="96">
        <v>83</v>
      </c>
      <c r="J387" s="44">
        <f t="shared" ref="J387:J389" si="244">I387*factor1</f>
        <v>125.51422764325096</v>
      </c>
      <c r="K387" s="118">
        <f t="shared" ref="K387:K389" si="245">+J387/$G$5*1000</f>
        <v>156.50153072724561</v>
      </c>
      <c r="L387" s="118">
        <f>+(J387*1000)/$G$6</f>
        <v>3.9796262315864372</v>
      </c>
      <c r="M387" s="119">
        <f t="shared" ref="M387:M389" si="246">(G387*J387)</f>
        <v>125.51422764325096</v>
      </c>
      <c r="N387" s="118">
        <f t="shared" ref="N387:N389" si="247">+K387*G387</f>
        <v>156.50153072724561</v>
      </c>
      <c r="O387" s="118">
        <f t="shared" ref="O387:O389" si="248">+L387*G387</f>
        <v>3.9796262315864372</v>
      </c>
      <c r="P387" s="120"/>
      <c r="Q387" s="120">
        <f>IF(P387="Bueno",G387-#REF!,G387)</f>
        <v>1</v>
      </c>
      <c r="R387" s="44"/>
    </row>
    <row r="388" spans="2:18" hidden="1" x14ac:dyDescent="0.25">
      <c r="B388" s="42" t="s">
        <v>376</v>
      </c>
      <c r="C388" s="51" t="s">
        <v>115</v>
      </c>
      <c r="D388" s="42" t="s">
        <v>12</v>
      </c>
      <c r="E388" s="43">
        <v>1</v>
      </c>
      <c r="F388" s="61">
        <v>1</v>
      </c>
      <c r="G388" s="43">
        <v>1</v>
      </c>
      <c r="H388" s="43"/>
      <c r="I388" s="96">
        <v>0</v>
      </c>
      <c r="J388" s="44">
        <f t="shared" si="244"/>
        <v>0</v>
      </c>
      <c r="K388" s="118">
        <f t="shared" si="245"/>
        <v>0</v>
      </c>
      <c r="L388" s="118">
        <f>+(J388*1000)/$G$6</f>
        <v>0</v>
      </c>
      <c r="M388" s="119">
        <f t="shared" si="246"/>
        <v>0</v>
      </c>
      <c r="N388" s="118">
        <f t="shared" si="247"/>
        <v>0</v>
      </c>
      <c r="O388" s="118">
        <f t="shared" si="248"/>
        <v>0</v>
      </c>
      <c r="P388" s="120"/>
      <c r="Q388" s="120">
        <f>IF(P388="Bueno",G388-#REF!,G388)</f>
        <v>1</v>
      </c>
      <c r="R388" s="44"/>
    </row>
    <row r="389" spans="2:18" hidden="1" x14ac:dyDescent="0.25">
      <c r="B389" s="42" t="s">
        <v>394</v>
      </c>
      <c r="C389" s="51" t="s">
        <v>115</v>
      </c>
      <c r="D389" s="42" t="s">
        <v>12</v>
      </c>
      <c r="E389" s="43">
        <v>1</v>
      </c>
      <c r="F389" s="61">
        <v>1</v>
      </c>
      <c r="G389" s="43">
        <v>1</v>
      </c>
      <c r="H389" s="43"/>
      <c r="I389" s="96">
        <v>0</v>
      </c>
      <c r="J389" s="44">
        <f t="shared" si="244"/>
        <v>0</v>
      </c>
      <c r="K389" s="118">
        <f t="shared" si="245"/>
        <v>0</v>
      </c>
      <c r="L389" s="118">
        <f>+(J389*1000)/$G$6</f>
        <v>0</v>
      </c>
      <c r="M389" s="119">
        <f t="shared" si="246"/>
        <v>0</v>
      </c>
      <c r="N389" s="118">
        <f t="shared" si="247"/>
        <v>0</v>
      </c>
      <c r="O389" s="118">
        <f t="shared" si="248"/>
        <v>0</v>
      </c>
      <c r="P389" s="120"/>
      <c r="Q389" s="120">
        <f>IF(P389="Bueno",G389-#REF!,G389)</f>
        <v>1</v>
      </c>
      <c r="R389" s="44"/>
    </row>
    <row r="390" spans="2:18" x14ac:dyDescent="0.25">
      <c r="B390" s="53" t="s">
        <v>177</v>
      </c>
      <c r="C390" s="80"/>
      <c r="D390" s="53"/>
      <c r="E390" s="54"/>
      <c r="F390" s="85"/>
      <c r="G390" s="54"/>
      <c r="H390" s="54"/>
      <c r="I390" s="232"/>
      <c r="J390" s="159"/>
      <c r="K390" s="121"/>
      <c r="L390" s="121"/>
      <c r="M390" s="121"/>
      <c r="N390" s="121"/>
      <c r="O390" s="121"/>
      <c r="P390" s="122"/>
      <c r="Q390" s="122"/>
      <c r="R390" s="159"/>
    </row>
    <row r="391" spans="2:18" x14ac:dyDescent="0.25">
      <c r="B391" s="146" t="s">
        <v>178</v>
      </c>
      <c r="C391" s="147"/>
      <c r="D391" s="124"/>
      <c r="E391" s="125"/>
      <c r="F391" s="160"/>
      <c r="G391" s="189"/>
      <c r="H391" s="189"/>
      <c r="I391" s="231"/>
      <c r="J391" s="129"/>
      <c r="K391" s="127"/>
      <c r="L391" s="127"/>
      <c r="M391" s="127"/>
      <c r="N391" s="127"/>
      <c r="O391" s="127"/>
      <c r="P391" s="128"/>
      <c r="Q391" s="128"/>
      <c r="R391" s="129"/>
    </row>
    <row r="392" spans="2:18" ht="48" x14ac:dyDescent="0.25">
      <c r="B392" s="50" t="s">
        <v>250</v>
      </c>
      <c r="C392" s="50"/>
      <c r="D392" s="50"/>
      <c r="E392" s="50" t="s">
        <v>239</v>
      </c>
      <c r="F392" s="50" t="s">
        <v>240</v>
      </c>
      <c r="G392" s="50" t="s">
        <v>1</v>
      </c>
      <c r="H392" s="50" t="s">
        <v>117</v>
      </c>
      <c r="I392" s="93" t="s">
        <v>99</v>
      </c>
      <c r="J392" s="50" t="s">
        <v>99</v>
      </c>
      <c r="K392" s="123" t="s">
        <v>100</v>
      </c>
      <c r="L392" s="123" t="s">
        <v>101</v>
      </c>
      <c r="M392" s="123" t="s">
        <v>102</v>
      </c>
      <c r="N392" s="123" t="s">
        <v>103</v>
      </c>
      <c r="O392" s="123" t="s">
        <v>104</v>
      </c>
      <c r="P392" s="123" t="s">
        <v>298</v>
      </c>
      <c r="Q392" s="123" t="s">
        <v>223</v>
      </c>
      <c r="R392" s="50" t="s">
        <v>238</v>
      </c>
    </row>
    <row r="393" spans="2:18" x14ac:dyDescent="0.25">
      <c r="B393" s="42" t="s">
        <v>309</v>
      </c>
      <c r="C393" s="51"/>
      <c r="D393" s="42" t="s">
        <v>250</v>
      </c>
      <c r="E393" s="43">
        <v>1</v>
      </c>
      <c r="F393" s="61">
        <v>1</v>
      </c>
      <c r="G393" s="43">
        <v>1</v>
      </c>
      <c r="H393" s="43"/>
      <c r="I393" s="96">
        <v>400</v>
      </c>
      <c r="J393" s="44"/>
      <c r="K393" s="118">
        <f t="shared" ref="K393:K394" si="249">+J393/$G$5*1000</f>
        <v>0</v>
      </c>
      <c r="L393" s="118">
        <f>+(J393*1000)/$G$6</f>
        <v>0</v>
      </c>
      <c r="M393" s="119">
        <f t="shared" ref="M393:M394" si="250">(G393*J393)</f>
        <v>0</v>
      </c>
      <c r="N393" s="118">
        <f t="shared" ref="N393:N394" si="251">+K393*G393</f>
        <v>0</v>
      </c>
      <c r="O393" s="118">
        <f t="shared" ref="O393:O394" si="252">+L393*G393</f>
        <v>0</v>
      </c>
      <c r="P393" s="120"/>
      <c r="Q393" s="120">
        <f>IF(P393="Bueno",G393-#REF!,G393)</f>
        <v>1</v>
      </c>
      <c r="R393" s="44"/>
    </row>
    <row r="394" spans="2:18" hidden="1" x14ac:dyDescent="0.25">
      <c r="B394" s="42" t="s">
        <v>84</v>
      </c>
      <c r="C394" s="51"/>
      <c r="D394" s="42" t="s">
        <v>12</v>
      </c>
      <c r="E394" s="43">
        <v>1</v>
      </c>
      <c r="F394" s="61">
        <v>1</v>
      </c>
      <c r="G394" s="43">
        <v>1</v>
      </c>
      <c r="H394" s="43"/>
      <c r="I394" s="96">
        <v>83</v>
      </c>
      <c r="J394" s="44">
        <f t="shared" ref="J394" si="253">I394*factor1</f>
        <v>125.51422764325096</v>
      </c>
      <c r="K394" s="118">
        <f t="shared" si="249"/>
        <v>156.50153072724561</v>
      </c>
      <c r="L394" s="118">
        <f>+(J394*1000)/$G$6</f>
        <v>3.9796262315864372</v>
      </c>
      <c r="M394" s="119">
        <f t="shared" si="250"/>
        <v>125.51422764325096</v>
      </c>
      <c r="N394" s="118">
        <f t="shared" si="251"/>
        <v>156.50153072724561</v>
      </c>
      <c r="O394" s="118">
        <f t="shared" si="252"/>
        <v>3.9796262315864372</v>
      </c>
      <c r="P394" s="120"/>
      <c r="Q394" s="120">
        <f>IF(P394="Bueno",G394-#REF!,G394)</f>
        <v>1</v>
      </c>
      <c r="R394" s="44"/>
    </row>
    <row r="395" spans="2:18" hidden="1" x14ac:dyDescent="0.25">
      <c r="B395" s="42" t="s">
        <v>283</v>
      </c>
      <c r="C395" s="51"/>
      <c r="D395" s="42" t="s">
        <v>12</v>
      </c>
      <c r="E395" s="43">
        <v>1</v>
      </c>
      <c r="F395" s="61">
        <v>1</v>
      </c>
      <c r="G395" s="43">
        <v>1</v>
      </c>
      <c r="H395" s="43"/>
      <c r="I395" s="96">
        <v>15</v>
      </c>
      <c r="J395" s="44">
        <f t="shared" ref="J395" si="254">I395*factor1</f>
        <v>22.683294152394751</v>
      </c>
      <c r="K395" s="118">
        <f t="shared" ref="K395" si="255">+J395/$G$5*1000</f>
        <v>28.283409167574501</v>
      </c>
      <c r="L395" s="118">
        <f>+(J395*1000)/$G$6</f>
        <v>0.7192095599252597</v>
      </c>
      <c r="M395" s="119">
        <f t="shared" ref="M395" si="256">(G395*J395)</f>
        <v>22.683294152394751</v>
      </c>
      <c r="N395" s="118">
        <f t="shared" ref="N395" si="257">+K395*G395</f>
        <v>28.283409167574501</v>
      </c>
      <c r="O395" s="118">
        <f t="shared" ref="O395" si="258">+L395*G395</f>
        <v>0.7192095599252597</v>
      </c>
      <c r="P395" s="120"/>
      <c r="Q395" s="120">
        <f>IF(P395="Bueno",G395-#REF!,G395)</f>
        <v>1</v>
      </c>
      <c r="R395" s="44"/>
    </row>
    <row r="396" spans="2:18" hidden="1" x14ac:dyDescent="0.25">
      <c r="B396" s="42" t="s">
        <v>179</v>
      </c>
      <c r="C396" s="51"/>
      <c r="D396" s="42" t="s">
        <v>12</v>
      </c>
      <c r="E396" s="43">
        <v>1</v>
      </c>
      <c r="F396" s="61">
        <v>1</v>
      </c>
      <c r="G396" s="43">
        <v>1</v>
      </c>
      <c r="H396" s="43"/>
      <c r="I396" s="96">
        <v>43</v>
      </c>
      <c r="J396" s="44">
        <f t="shared" ref="J396:J397" si="259">I396*factor1</f>
        <v>65.025443236864959</v>
      </c>
      <c r="K396" s="118">
        <f t="shared" ref="K396:K397" si="260">+J396/$G$5*1000</f>
        <v>81.079106280380245</v>
      </c>
      <c r="L396" s="118">
        <f>+(J396*1000)/$G$6</f>
        <v>2.0617340717857444</v>
      </c>
      <c r="M396" s="119">
        <f t="shared" ref="M396:M397" si="261">(G396*J396)</f>
        <v>65.025443236864959</v>
      </c>
      <c r="N396" s="118">
        <f t="shared" ref="N396:N397" si="262">+K396*G396</f>
        <v>81.079106280380245</v>
      </c>
      <c r="O396" s="118">
        <f t="shared" ref="O396:O397" si="263">+L396*G396</f>
        <v>2.0617340717857444</v>
      </c>
      <c r="P396" s="120"/>
      <c r="Q396" s="120">
        <f>IF(P396="Bueno",G396-#REF!,G396)</f>
        <v>1</v>
      </c>
      <c r="R396" s="44"/>
    </row>
    <row r="397" spans="2:18" hidden="1" x14ac:dyDescent="0.25">
      <c r="B397" s="42" t="s">
        <v>395</v>
      </c>
      <c r="C397" s="51" t="s">
        <v>115</v>
      </c>
      <c r="D397" s="42" t="s">
        <v>12</v>
      </c>
      <c r="E397" s="43">
        <v>1</v>
      </c>
      <c r="F397" s="61">
        <v>1</v>
      </c>
      <c r="G397" s="43">
        <v>1</v>
      </c>
      <c r="H397" s="43"/>
      <c r="I397" s="96">
        <v>0</v>
      </c>
      <c r="J397" s="44">
        <f t="shared" si="259"/>
        <v>0</v>
      </c>
      <c r="K397" s="118">
        <f t="shared" si="260"/>
        <v>0</v>
      </c>
      <c r="L397" s="118">
        <f>+(J397*1000)/$G$6</f>
        <v>0</v>
      </c>
      <c r="M397" s="119">
        <f t="shared" si="261"/>
        <v>0</v>
      </c>
      <c r="N397" s="118">
        <f t="shared" si="262"/>
        <v>0</v>
      </c>
      <c r="O397" s="118">
        <f t="shared" si="263"/>
        <v>0</v>
      </c>
      <c r="P397" s="120"/>
      <c r="Q397" s="120">
        <f>IF(P397="Bueno",G397-#REF!,G397)</f>
        <v>1</v>
      </c>
      <c r="R397" s="44"/>
    </row>
    <row r="398" spans="2:18" x14ac:dyDescent="0.25">
      <c r="B398" s="53" t="s">
        <v>180</v>
      </c>
      <c r="C398" s="80"/>
      <c r="D398" s="53"/>
      <c r="E398" s="54"/>
      <c r="F398" s="85"/>
      <c r="G398" s="54"/>
      <c r="H398" s="54"/>
      <c r="I398" s="232"/>
      <c r="J398" s="159"/>
      <c r="K398" s="121"/>
      <c r="L398" s="121"/>
      <c r="M398" s="121"/>
      <c r="N398" s="121"/>
      <c r="O398" s="121"/>
      <c r="P398" s="122"/>
      <c r="Q398" s="122"/>
      <c r="R398" s="159"/>
    </row>
    <row r="399" spans="2:18" x14ac:dyDescent="0.25">
      <c r="B399" s="184" t="s">
        <v>224</v>
      </c>
      <c r="C399" s="185"/>
      <c r="D399" s="209"/>
      <c r="E399" s="188"/>
      <c r="F399" s="186"/>
      <c r="G399" s="187"/>
      <c r="H399" s="187"/>
      <c r="I399" s="234"/>
      <c r="J399" s="129"/>
      <c r="K399" s="127"/>
      <c r="L399" s="127"/>
      <c r="M399" s="127"/>
      <c r="N399" s="127"/>
      <c r="O399" s="127"/>
      <c r="P399" s="128"/>
      <c r="Q399" s="128"/>
      <c r="R399" s="129"/>
    </row>
    <row r="400" spans="2:18" x14ac:dyDescent="0.25">
      <c r="B400" s="184" t="s">
        <v>286</v>
      </c>
      <c r="C400" s="185"/>
      <c r="D400" s="209"/>
      <c r="E400" s="188"/>
      <c r="F400" s="186"/>
      <c r="G400" s="187"/>
      <c r="H400" s="187"/>
      <c r="I400" s="234"/>
      <c r="J400" s="129"/>
      <c r="K400" s="127"/>
      <c r="L400" s="127"/>
      <c r="M400" s="127"/>
      <c r="N400" s="127"/>
      <c r="O400" s="127"/>
      <c r="P400" s="128"/>
      <c r="Q400" s="128"/>
      <c r="R400" s="129"/>
    </row>
    <row r="401" spans="2:18" ht="48" x14ac:dyDescent="0.25">
      <c r="B401" s="50" t="s">
        <v>250</v>
      </c>
      <c r="C401" s="50"/>
      <c r="D401" s="50"/>
      <c r="E401" s="50" t="s">
        <v>239</v>
      </c>
      <c r="F401" s="50" t="s">
        <v>240</v>
      </c>
      <c r="G401" s="50" t="s">
        <v>1</v>
      </c>
      <c r="H401" s="50" t="s">
        <v>117</v>
      </c>
      <c r="I401" s="93" t="s">
        <v>99</v>
      </c>
      <c r="J401" s="50" t="s">
        <v>99</v>
      </c>
      <c r="K401" s="123" t="s">
        <v>100</v>
      </c>
      <c r="L401" s="123" t="s">
        <v>101</v>
      </c>
      <c r="M401" s="123" t="s">
        <v>102</v>
      </c>
      <c r="N401" s="123" t="s">
        <v>103</v>
      </c>
      <c r="O401" s="123" t="s">
        <v>104</v>
      </c>
      <c r="P401" s="123" t="s">
        <v>298</v>
      </c>
      <c r="Q401" s="123" t="s">
        <v>223</v>
      </c>
      <c r="R401" s="50" t="s">
        <v>238</v>
      </c>
    </row>
    <row r="402" spans="2:18" hidden="1" x14ac:dyDescent="0.25">
      <c r="B402" s="42" t="s">
        <v>225</v>
      </c>
      <c r="C402" s="51"/>
      <c r="D402" s="42" t="s">
        <v>12</v>
      </c>
      <c r="E402" s="43">
        <v>8</v>
      </c>
      <c r="F402" s="61">
        <v>1</v>
      </c>
      <c r="G402" s="43">
        <f>E402*F402</f>
        <v>8</v>
      </c>
      <c r="H402" s="43"/>
      <c r="I402" s="96">
        <v>80</v>
      </c>
      <c r="J402" s="44">
        <f t="shared" ref="J402" si="264">I402*factor1</f>
        <v>120.97756881277201</v>
      </c>
      <c r="K402" s="118">
        <f t="shared" ref="K402" si="265">+J402/$G$5*1000</f>
        <v>150.84484889373067</v>
      </c>
      <c r="L402" s="118">
        <f t="shared" ref="L402:L425" si="266">+(J402*1000)/$G$6</f>
        <v>3.8357843196013852</v>
      </c>
      <c r="M402" s="119">
        <f t="shared" ref="M402" si="267">(G402*J402)</f>
        <v>967.82055050217605</v>
      </c>
      <c r="N402" s="118">
        <f t="shared" ref="N402" si="268">+K402*G402</f>
        <v>1206.7587911498454</v>
      </c>
      <c r="O402" s="118">
        <f t="shared" ref="O402" si="269">+L402*G402</f>
        <v>30.686274556811082</v>
      </c>
      <c r="P402" s="120"/>
      <c r="Q402" s="120">
        <f>IF(P402="Bueno",G402-#REF!,G402)</f>
        <v>8</v>
      </c>
      <c r="R402" s="44"/>
    </row>
    <row r="403" spans="2:18" hidden="1" x14ac:dyDescent="0.25">
      <c r="B403" s="42" t="s">
        <v>226</v>
      </c>
      <c r="C403" s="51"/>
      <c r="D403" s="42" t="s">
        <v>12</v>
      </c>
      <c r="E403" s="43">
        <v>1</v>
      </c>
      <c r="F403" s="61">
        <v>1</v>
      </c>
      <c r="G403" s="43">
        <f t="shared" ref="G403:G425" si="270">E403*F403</f>
        <v>1</v>
      </c>
      <c r="H403" s="43"/>
      <c r="I403" s="96">
        <v>75</v>
      </c>
      <c r="J403" s="44">
        <f t="shared" ref="J403:J424" si="271">I403*factor1</f>
        <v>113.41647076197376</v>
      </c>
      <c r="K403" s="118">
        <f t="shared" ref="K403:K425" si="272">+J403/$G$5*1000</f>
        <v>141.41704583787251</v>
      </c>
      <c r="L403" s="118">
        <f t="shared" si="266"/>
        <v>3.5960477996262985</v>
      </c>
      <c r="M403" s="119">
        <f t="shared" ref="M403:M425" si="273">(G403*J403)</f>
        <v>113.41647076197376</v>
      </c>
      <c r="N403" s="118">
        <f t="shared" ref="N403:N425" si="274">+K403*G403</f>
        <v>141.41704583787251</v>
      </c>
      <c r="O403" s="118">
        <f t="shared" ref="O403:O425" si="275">+L403*G403</f>
        <v>3.5960477996262985</v>
      </c>
      <c r="P403" s="120"/>
      <c r="Q403" s="120">
        <f>IF(P403="Bueno",G403-#REF!,G403)</f>
        <v>1</v>
      </c>
      <c r="R403" s="44"/>
    </row>
    <row r="404" spans="2:18" hidden="1" x14ac:dyDescent="0.25">
      <c r="B404" s="42" t="s">
        <v>227</v>
      </c>
      <c r="C404" s="51"/>
      <c r="D404" s="42" t="s">
        <v>12</v>
      </c>
      <c r="E404" s="43">
        <v>2</v>
      </c>
      <c r="F404" s="61">
        <v>1</v>
      </c>
      <c r="G404" s="43">
        <f t="shared" si="270"/>
        <v>2</v>
      </c>
      <c r="H404" s="43"/>
      <c r="I404" s="96">
        <v>310</v>
      </c>
      <c r="J404" s="44">
        <f t="shared" si="271"/>
        <v>468.78807914949152</v>
      </c>
      <c r="K404" s="118">
        <f t="shared" si="272"/>
        <v>584.52378946320641</v>
      </c>
      <c r="L404" s="118">
        <f t="shared" si="266"/>
        <v>14.863664238455366</v>
      </c>
      <c r="M404" s="119">
        <f t="shared" si="273"/>
        <v>937.57615829898305</v>
      </c>
      <c r="N404" s="118">
        <f t="shared" si="274"/>
        <v>1169.0475789264128</v>
      </c>
      <c r="O404" s="118">
        <f t="shared" si="275"/>
        <v>29.727328476910731</v>
      </c>
      <c r="P404" s="120"/>
      <c r="Q404" s="120">
        <f>IF(P404="Bueno",G404-#REF!,G404)</f>
        <v>2</v>
      </c>
      <c r="R404" s="44"/>
    </row>
    <row r="405" spans="2:18" hidden="1" x14ac:dyDescent="0.25">
      <c r="B405" s="42" t="s">
        <v>228</v>
      </c>
      <c r="C405" s="51"/>
      <c r="D405" s="42" t="s">
        <v>12</v>
      </c>
      <c r="E405" s="43">
        <v>2</v>
      </c>
      <c r="F405" s="61">
        <v>1</v>
      </c>
      <c r="G405" s="43">
        <f t="shared" si="270"/>
        <v>2</v>
      </c>
      <c r="H405" s="43"/>
      <c r="I405" s="96">
        <v>300</v>
      </c>
      <c r="J405" s="44">
        <f t="shared" si="271"/>
        <v>453.66588304789502</v>
      </c>
      <c r="K405" s="118">
        <f t="shared" si="272"/>
        <v>565.66818335149003</v>
      </c>
      <c r="L405" s="118">
        <f t="shared" si="266"/>
        <v>14.384191198505194</v>
      </c>
      <c r="M405" s="119">
        <f t="shared" si="273"/>
        <v>907.33176609579004</v>
      </c>
      <c r="N405" s="118">
        <f t="shared" si="274"/>
        <v>1131.3363667029801</v>
      </c>
      <c r="O405" s="118">
        <f t="shared" si="275"/>
        <v>28.768382397010388</v>
      </c>
      <c r="P405" s="120"/>
      <c r="Q405" s="120">
        <f>IF(P405="Bueno",G405-#REF!,G405)</f>
        <v>2</v>
      </c>
      <c r="R405" s="44"/>
    </row>
    <row r="406" spans="2:18" hidden="1" x14ac:dyDescent="0.25">
      <c r="B406" s="42" t="s">
        <v>229</v>
      </c>
      <c r="C406" s="51"/>
      <c r="D406" s="42" t="s">
        <v>12</v>
      </c>
      <c r="E406" s="43">
        <v>1</v>
      </c>
      <c r="F406" s="61">
        <v>1</v>
      </c>
      <c r="G406" s="43">
        <f t="shared" si="270"/>
        <v>1</v>
      </c>
      <c r="H406" s="43"/>
      <c r="I406" s="96">
        <v>165</v>
      </c>
      <c r="J406" s="44">
        <f t="shared" si="271"/>
        <v>249.51623567634226</v>
      </c>
      <c r="K406" s="118">
        <f t="shared" si="272"/>
        <v>311.11750084331953</v>
      </c>
      <c r="L406" s="118">
        <f t="shared" si="266"/>
        <v>7.9113051591778571</v>
      </c>
      <c r="M406" s="119">
        <f t="shared" si="273"/>
        <v>249.51623567634226</v>
      </c>
      <c r="N406" s="118">
        <f t="shared" si="274"/>
        <v>311.11750084331953</v>
      </c>
      <c r="O406" s="118">
        <f t="shared" si="275"/>
        <v>7.9113051591778571</v>
      </c>
      <c r="P406" s="120"/>
      <c r="Q406" s="120">
        <f>IF(P406="Bueno",G406-#REF!,G406)</f>
        <v>1</v>
      </c>
      <c r="R406" s="44"/>
    </row>
    <row r="407" spans="2:18" hidden="1" x14ac:dyDescent="0.25">
      <c r="B407" s="42" t="s">
        <v>230</v>
      </c>
      <c r="C407" s="51"/>
      <c r="D407" s="42" t="s">
        <v>12</v>
      </c>
      <c r="E407" s="43">
        <v>1</v>
      </c>
      <c r="F407" s="61">
        <v>1</v>
      </c>
      <c r="G407" s="43">
        <f t="shared" si="270"/>
        <v>1</v>
      </c>
      <c r="H407" s="43"/>
      <c r="I407" s="96">
        <v>1900</v>
      </c>
      <c r="J407" s="44">
        <f t="shared" si="271"/>
        <v>2873.2172593033351</v>
      </c>
      <c r="K407" s="118">
        <f t="shared" si="272"/>
        <v>3582.565161226104</v>
      </c>
      <c r="L407" s="118">
        <f t="shared" si="266"/>
        <v>91.099877590532898</v>
      </c>
      <c r="M407" s="119">
        <f t="shared" si="273"/>
        <v>2873.2172593033351</v>
      </c>
      <c r="N407" s="118">
        <f t="shared" si="274"/>
        <v>3582.565161226104</v>
      </c>
      <c r="O407" s="118">
        <f t="shared" si="275"/>
        <v>91.099877590532898</v>
      </c>
      <c r="P407" s="120"/>
      <c r="Q407" s="120">
        <f>IF(P407="Bueno",G407-#REF!,G407)</f>
        <v>1</v>
      </c>
      <c r="R407" s="44"/>
    </row>
    <row r="408" spans="2:18" hidden="1" x14ac:dyDescent="0.25">
      <c r="B408" s="42" t="s">
        <v>73</v>
      </c>
      <c r="C408" s="51"/>
      <c r="D408" s="42" t="s">
        <v>12</v>
      </c>
      <c r="E408" s="43">
        <v>2</v>
      </c>
      <c r="F408" s="61">
        <v>1</v>
      </c>
      <c r="G408" s="43">
        <f t="shared" si="270"/>
        <v>2</v>
      </c>
      <c r="H408" s="43"/>
      <c r="I408" s="96">
        <v>38</v>
      </c>
      <c r="J408" s="44">
        <f t="shared" si="271"/>
        <v>57.464345186066701</v>
      </c>
      <c r="K408" s="118">
        <f t="shared" si="272"/>
        <v>71.651303224522067</v>
      </c>
      <c r="L408" s="118">
        <f t="shared" si="266"/>
        <v>1.8219975518106579</v>
      </c>
      <c r="M408" s="119">
        <f t="shared" si="273"/>
        <v>114.9286903721334</v>
      </c>
      <c r="N408" s="118">
        <f t="shared" si="274"/>
        <v>143.30260644904413</v>
      </c>
      <c r="O408" s="118">
        <f t="shared" si="275"/>
        <v>3.6439951036213158</v>
      </c>
      <c r="P408" s="120"/>
      <c r="Q408" s="120">
        <f>IF(P408="Bueno",G408-#REF!,G408)</f>
        <v>2</v>
      </c>
      <c r="R408" s="44"/>
    </row>
    <row r="409" spans="2:18" hidden="1" x14ac:dyDescent="0.25">
      <c r="B409" s="42" t="s">
        <v>396</v>
      </c>
      <c r="C409" s="51"/>
      <c r="D409" s="42" t="s">
        <v>12</v>
      </c>
      <c r="E409" s="43">
        <v>2</v>
      </c>
      <c r="F409" s="61">
        <v>1</v>
      </c>
      <c r="G409" s="43">
        <f t="shared" si="270"/>
        <v>2</v>
      </c>
      <c r="H409" s="43"/>
      <c r="I409" s="96">
        <v>70</v>
      </c>
      <c r="J409" s="44">
        <f t="shared" si="271"/>
        <v>105.85537271117551</v>
      </c>
      <c r="K409" s="118">
        <f t="shared" si="272"/>
        <v>131.98924278201434</v>
      </c>
      <c r="L409" s="118">
        <f t="shared" si="266"/>
        <v>3.3563112796512118</v>
      </c>
      <c r="M409" s="119">
        <f t="shared" si="273"/>
        <v>211.71074542235101</v>
      </c>
      <c r="N409" s="118">
        <f t="shared" si="274"/>
        <v>263.97848556402869</v>
      </c>
      <c r="O409" s="118">
        <f t="shared" si="275"/>
        <v>6.7126225593024236</v>
      </c>
      <c r="P409" s="120"/>
      <c r="Q409" s="120">
        <f>IF(P409="Bueno",G409-#REF!,G409)</f>
        <v>2</v>
      </c>
      <c r="R409" s="44"/>
    </row>
    <row r="410" spans="2:18" hidden="1" x14ac:dyDescent="0.25">
      <c r="B410" s="42" t="s">
        <v>75</v>
      </c>
      <c r="C410" s="51"/>
      <c r="D410" s="42" t="s">
        <v>12</v>
      </c>
      <c r="E410" s="43">
        <v>1</v>
      </c>
      <c r="F410" s="61">
        <v>1</v>
      </c>
      <c r="G410" s="43">
        <f t="shared" si="270"/>
        <v>1</v>
      </c>
      <c r="H410" s="43"/>
      <c r="I410" s="96">
        <v>111</v>
      </c>
      <c r="J410" s="44">
        <f t="shared" si="271"/>
        <v>167.85637672772117</v>
      </c>
      <c r="K410" s="118">
        <f t="shared" si="272"/>
        <v>209.29722784005133</v>
      </c>
      <c r="L410" s="118">
        <f t="shared" si="266"/>
        <v>5.3221507434469215</v>
      </c>
      <c r="M410" s="119">
        <f t="shared" si="273"/>
        <v>167.85637672772117</v>
      </c>
      <c r="N410" s="118">
        <f t="shared" si="274"/>
        <v>209.29722784005133</v>
      </c>
      <c r="O410" s="118">
        <f t="shared" si="275"/>
        <v>5.3221507434469215</v>
      </c>
      <c r="P410" s="120"/>
      <c r="Q410" s="120">
        <f>IF(P410="Bueno",G410-#REF!,G410)</f>
        <v>1</v>
      </c>
      <c r="R410" s="44"/>
    </row>
    <row r="411" spans="2:18" hidden="1" x14ac:dyDescent="0.25">
      <c r="B411" s="42" t="s">
        <v>231</v>
      </c>
      <c r="C411" s="51"/>
      <c r="D411" s="42" t="s">
        <v>12</v>
      </c>
      <c r="E411" s="43">
        <v>1</v>
      </c>
      <c r="F411" s="61">
        <v>1</v>
      </c>
      <c r="G411" s="43">
        <f t="shared" si="270"/>
        <v>1</v>
      </c>
      <c r="H411" s="43"/>
      <c r="I411" s="96">
        <v>130</v>
      </c>
      <c r="J411" s="44">
        <f t="shared" si="271"/>
        <v>196.58854932075451</v>
      </c>
      <c r="K411" s="118">
        <f t="shared" si="272"/>
        <v>245.12287945231236</v>
      </c>
      <c r="L411" s="118">
        <f t="shared" si="266"/>
        <v>6.233149519352251</v>
      </c>
      <c r="M411" s="119">
        <f t="shared" si="273"/>
        <v>196.58854932075451</v>
      </c>
      <c r="N411" s="118">
        <f t="shared" si="274"/>
        <v>245.12287945231236</v>
      </c>
      <c r="O411" s="118">
        <f t="shared" si="275"/>
        <v>6.233149519352251</v>
      </c>
      <c r="P411" s="120"/>
      <c r="Q411" s="120">
        <f>IF(P411="Bueno",G411-#REF!,G411)</f>
        <v>1</v>
      </c>
      <c r="R411" s="44"/>
    </row>
    <row r="412" spans="2:18" hidden="1" x14ac:dyDescent="0.25">
      <c r="B412" s="42" t="s">
        <v>232</v>
      </c>
      <c r="C412" s="51"/>
      <c r="D412" s="42" t="s">
        <v>12</v>
      </c>
      <c r="E412" s="43">
        <v>1</v>
      </c>
      <c r="F412" s="61">
        <v>1</v>
      </c>
      <c r="G412" s="43">
        <f t="shared" si="270"/>
        <v>1</v>
      </c>
      <c r="H412" s="43"/>
      <c r="I412" s="96">
        <v>179</v>
      </c>
      <c r="J412" s="44">
        <f t="shared" si="271"/>
        <v>270.68731021857735</v>
      </c>
      <c r="K412" s="118">
        <f t="shared" si="272"/>
        <v>337.51534939972237</v>
      </c>
      <c r="L412" s="118">
        <f t="shared" si="266"/>
        <v>8.5825674151080982</v>
      </c>
      <c r="M412" s="119">
        <f t="shared" si="273"/>
        <v>270.68731021857735</v>
      </c>
      <c r="N412" s="118">
        <f t="shared" si="274"/>
        <v>337.51534939972237</v>
      </c>
      <c r="O412" s="118">
        <f t="shared" si="275"/>
        <v>8.5825674151080982</v>
      </c>
      <c r="P412" s="120"/>
      <c r="Q412" s="120">
        <f>IF(P412="Bueno",G412-#REF!,G412)</f>
        <v>1</v>
      </c>
      <c r="R412" s="44"/>
    </row>
    <row r="413" spans="2:18" x14ac:dyDescent="0.25">
      <c r="B413" s="42" t="s">
        <v>233</v>
      </c>
      <c r="C413" s="51"/>
      <c r="D413" s="42" t="s">
        <v>250</v>
      </c>
      <c r="E413" s="43">
        <v>1</v>
      </c>
      <c r="F413" s="61">
        <v>1</v>
      </c>
      <c r="G413" s="43">
        <f t="shared" si="270"/>
        <v>1</v>
      </c>
      <c r="H413" s="43"/>
      <c r="I413" s="96">
        <v>740</v>
      </c>
      <c r="J413" s="44"/>
      <c r="K413" s="118">
        <f t="shared" si="272"/>
        <v>0</v>
      </c>
      <c r="L413" s="118">
        <f t="shared" si="266"/>
        <v>0</v>
      </c>
      <c r="M413" s="119">
        <f t="shared" si="273"/>
        <v>0</v>
      </c>
      <c r="N413" s="118">
        <f t="shared" si="274"/>
        <v>0</v>
      </c>
      <c r="O413" s="118">
        <f t="shared" si="275"/>
        <v>0</v>
      </c>
      <c r="P413" s="120"/>
      <c r="Q413" s="120">
        <f>IF(P413="Bueno",G413-#REF!,G413)</f>
        <v>1</v>
      </c>
      <c r="R413" s="44"/>
    </row>
    <row r="414" spans="2:18" x14ac:dyDescent="0.25">
      <c r="B414" s="42" t="s">
        <v>234</v>
      </c>
      <c r="C414" s="51"/>
      <c r="D414" s="42" t="s">
        <v>250</v>
      </c>
      <c r="E414" s="43">
        <v>3</v>
      </c>
      <c r="F414" s="61">
        <v>1</v>
      </c>
      <c r="G414" s="43">
        <f t="shared" si="270"/>
        <v>3</v>
      </c>
      <c r="H414" s="43"/>
      <c r="I414" s="96">
        <v>274</v>
      </c>
      <c r="J414" s="44"/>
      <c r="K414" s="118">
        <f t="shared" si="272"/>
        <v>0</v>
      </c>
      <c r="L414" s="118">
        <f t="shared" si="266"/>
        <v>0</v>
      </c>
      <c r="M414" s="119">
        <f t="shared" si="273"/>
        <v>0</v>
      </c>
      <c r="N414" s="118">
        <f t="shared" si="274"/>
        <v>0</v>
      </c>
      <c r="O414" s="118">
        <f t="shared" si="275"/>
        <v>0</v>
      </c>
      <c r="P414" s="120"/>
      <c r="Q414" s="120">
        <f>IF(P414="Bueno",G414-#REF!,G414)</f>
        <v>3</v>
      </c>
      <c r="R414" s="44"/>
    </row>
    <row r="415" spans="2:18" hidden="1" x14ac:dyDescent="0.25">
      <c r="B415" s="42" t="s">
        <v>397</v>
      </c>
      <c r="C415" s="51"/>
      <c r="D415" s="42" t="s">
        <v>12</v>
      </c>
      <c r="E415" s="43">
        <v>1</v>
      </c>
      <c r="F415" s="61">
        <v>1</v>
      </c>
      <c r="G415" s="43">
        <f t="shared" si="270"/>
        <v>1</v>
      </c>
      <c r="H415" s="43"/>
      <c r="I415" s="96">
        <v>75</v>
      </c>
      <c r="J415" s="44">
        <f t="shared" si="271"/>
        <v>113.41647076197376</v>
      </c>
      <c r="K415" s="118">
        <f t="shared" si="272"/>
        <v>141.41704583787251</v>
      </c>
      <c r="L415" s="118">
        <f t="shared" si="266"/>
        <v>3.5960477996262985</v>
      </c>
      <c r="M415" s="119">
        <f t="shared" si="273"/>
        <v>113.41647076197376</v>
      </c>
      <c r="N415" s="118">
        <f t="shared" si="274"/>
        <v>141.41704583787251</v>
      </c>
      <c r="O415" s="118">
        <f t="shared" si="275"/>
        <v>3.5960477996262985</v>
      </c>
      <c r="P415" s="120"/>
      <c r="Q415" s="120">
        <f>IF(P415="Bueno",G415-#REF!,G415)</f>
        <v>1</v>
      </c>
      <c r="R415" s="44"/>
    </row>
    <row r="416" spans="2:18" hidden="1" x14ac:dyDescent="0.25">
      <c r="B416" s="42" t="s">
        <v>398</v>
      </c>
      <c r="C416" s="51"/>
      <c r="D416" s="42" t="s">
        <v>12</v>
      </c>
      <c r="E416" s="43">
        <v>1</v>
      </c>
      <c r="F416" s="61">
        <v>1</v>
      </c>
      <c r="G416" s="43">
        <f t="shared" si="270"/>
        <v>1</v>
      </c>
      <c r="H416" s="43"/>
      <c r="I416" s="96">
        <v>35</v>
      </c>
      <c r="J416" s="44">
        <f t="shared" si="271"/>
        <v>52.927686355587753</v>
      </c>
      <c r="K416" s="118">
        <f t="shared" si="272"/>
        <v>65.994621391007172</v>
      </c>
      <c r="L416" s="118">
        <f t="shared" si="266"/>
        <v>1.6781556398256059</v>
      </c>
      <c r="M416" s="119">
        <f t="shared" si="273"/>
        <v>52.927686355587753</v>
      </c>
      <c r="N416" s="118">
        <f t="shared" si="274"/>
        <v>65.994621391007172</v>
      </c>
      <c r="O416" s="118">
        <f t="shared" si="275"/>
        <v>1.6781556398256059</v>
      </c>
      <c r="P416" s="120"/>
      <c r="Q416" s="120">
        <f>IF(P416="Bueno",G416-#REF!,G416)</f>
        <v>1</v>
      </c>
      <c r="R416" s="44"/>
    </row>
    <row r="417" spans="2:18" hidden="1" x14ac:dyDescent="0.25">
      <c r="B417" s="42" t="s">
        <v>287</v>
      </c>
      <c r="C417" s="51"/>
      <c r="D417" s="42" t="s">
        <v>12</v>
      </c>
      <c r="E417" s="43">
        <v>1</v>
      </c>
      <c r="F417" s="61">
        <v>1</v>
      </c>
      <c r="G417" s="43">
        <f t="shared" si="270"/>
        <v>1</v>
      </c>
      <c r="H417" s="43"/>
      <c r="I417" s="96">
        <v>255</v>
      </c>
      <c r="J417" s="44">
        <f t="shared" si="271"/>
        <v>385.61600059071077</v>
      </c>
      <c r="K417" s="118">
        <f t="shared" si="272"/>
        <v>480.81795584876653</v>
      </c>
      <c r="L417" s="118">
        <f t="shared" si="266"/>
        <v>12.226562518729414</v>
      </c>
      <c r="M417" s="119">
        <f t="shared" si="273"/>
        <v>385.61600059071077</v>
      </c>
      <c r="N417" s="118">
        <f t="shared" si="274"/>
        <v>480.81795584876653</v>
      </c>
      <c r="O417" s="118">
        <f t="shared" si="275"/>
        <v>12.226562518729414</v>
      </c>
      <c r="P417" s="120"/>
      <c r="Q417" s="120">
        <f>IF(P417="Bueno",G417-#REF!,G417)</f>
        <v>1</v>
      </c>
      <c r="R417" s="44"/>
    </row>
    <row r="418" spans="2:18" hidden="1" x14ac:dyDescent="0.25">
      <c r="B418" s="42" t="s">
        <v>399</v>
      </c>
      <c r="C418" s="51"/>
      <c r="D418" s="42" t="s">
        <v>12</v>
      </c>
      <c r="E418" s="43">
        <v>1</v>
      </c>
      <c r="F418" s="61">
        <v>1</v>
      </c>
      <c r="G418" s="43">
        <f t="shared" si="270"/>
        <v>1</v>
      </c>
      <c r="H418" s="43"/>
      <c r="I418" s="96">
        <v>55</v>
      </c>
      <c r="J418" s="44">
        <f t="shared" si="271"/>
        <v>83.172078558780754</v>
      </c>
      <c r="K418" s="118">
        <f t="shared" si="272"/>
        <v>103.70583361443984</v>
      </c>
      <c r="L418" s="118">
        <f t="shared" si="266"/>
        <v>2.6371017197259521</v>
      </c>
      <c r="M418" s="119">
        <f t="shared" si="273"/>
        <v>83.172078558780754</v>
      </c>
      <c r="N418" s="118">
        <f t="shared" si="274"/>
        <v>103.70583361443984</v>
      </c>
      <c r="O418" s="118">
        <f t="shared" si="275"/>
        <v>2.6371017197259521</v>
      </c>
      <c r="P418" s="120"/>
      <c r="Q418" s="120">
        <f>IF(P418="Bueno",G418-#REF!,G418)</f>
        <v>1</v>
      </c>
      <c r="R418" s="44"/>
    </row>
    <row r="419" spans="2:18" hidden="1" x14ac:dyDescent="0.25">
      <c r="B419" s="42" t="s">
        <v>235</v>
      </c>
      <c r="C419" s="51"/>
      <c r="D419" s="42" t="s">
        <v>12</v>
      </c>
      <c r="E419" s="43">
        <v>1</v>
      </c>
      <c r="F419" s="61">
        <v>1</v>
      </c>
      <c r="G419" s="43">
        <f t="shared" si="270"/>
        <v>1</v>
      </c>
      <c r="H419" s="43"/>
      <c r="I419" s="96">
        <v>350</v>
      </c>
      <c r="J419" s="44">
        <f t="shared" si="271"/>
        <v>529.27686355587753</v>
      </c>
      <c r="K419" s="118">
        <f t="shared" si="272"/>
        <v>659.94621391007172</v>
      </c>
      <c r="L419" s="118">
        <f t="shared" si="266"/>
        <v>16.781556398256058</v>
      </c>
      <c r="M419" s="119">
        <f t="shared" si="273"/>
        <v>529.27686355587753</v>
      </c>
      <c r="N419" s="118">
        <f t="shared" si="274"/>
        <v>659.94621391007172</v>
      </c>
      <c r="O419" s="118">
        <f t="shared" si="275"/>
        <v>16.781556398256058</v>
      </c>
      <c r="P419" s="120"/>
      <c r="Q419" s="120">
        <f>IF(P419="Bueno",G419-#REF!,G419)</f>
        <v>1</v>
      </c>
      <c r="R419" s="44"/>
    </row>
    <row r="420" spans="2:18" hidden="1" x14ac:dyDescent="0.25">
      <c r="B420" s="42" t="s">
        <v>236</v>
      </c>
      <c r="C420" s="51"/>
      <c r="D420" s="42" t="s">
        <v>12</v>
      </c>
      <c r="E420" s="43">
        <v>1</v>
      </c>
      <c r="F420" s="61">
        <v>1</v>
      </c>
      <c r="G420" s="43">
        <f t="shared" si="270"/>
        <v>1</v>
      </c>
      <c r="H420" s="43"/>
      <c r="I420" s="96">
        <v>380</v>
      </c>
      <c r="J420" s="44">
        <f t="shared" si="271"/>
        <v>574.64345186066703</v>
      </c>
      <c r="K420" s="118">
        <f t="shared" si="272"/>
        <v>716.51303224522076</v>
      </c>
      <c r="L420" s="118">
        <f t="shared" si="266"/>
        <v>18.219975518106576</v>
      </c>
      <c r="M420" s="119">
        <f t="shared" si="273"/>
        <v>574.64345186066703</v>
      </c>
      <c r="N420" s="118">
        <f t="shared" si="274"/>
        <v>716.51303224522076</v>
      </c>
      <c r="O420" s="118">
        <f t="shared" si="275"/>
        <v>18.219975518106576</v>
      </c>
      <c r="P420" s="120"/>
      <c r="Q420" s="120">
        <f>IF(P420="Bueno",G420-#REF!,G420)</f>
        <v>1</v>
      </c>
      <c r="R420" s="44"/>
    </row>
    <row r="421" spans="2:18" hidden="1" x14ac:dyDescent="0.25">
      <c r="B421" s="42" t="s">
        <v>400</v>
      </c>
      <c r="C421" s="51"/>
      <c r="D421" s="42" t="s">
        <v>12</v>
      </c>
      <c r="E421" s="43">
        <v>1</v>
      </c>
      <c r="F421" s="61">
        <v>1</v>
      </c>
      <c r="G421" s="43">
        <f t="shared" si="270"/>
        <v>1</v>
      </c>
      <c r="H421" s="43"/>
      <c r="I421" s="96">
        <v>250</v>
      </c>
      <c r="J421" s="44">
        <f t="shared" si="271"/>
        <v>378.05490253991252</v>
      </c>
      <c r="K421" s="118">
        <f t="shared" si="272"/>
        <v>471.39015279290834</v>
      </c>
      <c r="L421" s="118">
        <f t="shared" si="266"/>
        <v>11.986825998754327</v>
      </c>
      <c r="M421" s="119">
        <f t="shared" si="273"/>
        <v>378.05490253991252</v>
      </c>
      <c r="N421" s="118">
        <f t="shared" si="274"/>
        <v>471.39015279290834</v>
      </c>
      <c r="O421" s="118">
        <f t="shared" si="275"/>
        <v>11.986825998754327</v>
      </c>
      <c r="P421" s="120"/>
      <c r="Q421" s="120">
        <f>IF(P421="Bueno",G421-#REF!,G421)</f>
        <v>1</v>
      </c>
      <c r="R421" s="44"/>
    </row>
    <row r="422" spans="2:18" hidden="1" x14ac:dyDescent="0.25">
      <c r="B422" s="42" t="s">
        <v>237</v>
      </c>
      <c r="C422" s="51"/>
      <c r="D422" s="42" t="s">
        <v>12</v>
      </c>
      <c r="E422" s="43">
        <v>1</v>
      </c>
      <c r="F422" s="61">
        <v>1</v>
      </c>
      <c r="G422" s="43">
        <f t="shared" si="270"/>
        <v>1</v>
      </c>
      <c r="H422" s="43"/>
      <c r="I422" s="96">
        <v>274</v>
      </c>
      <c r="J422" s="44">
        <f t="shared" si="271"/>
        <v>414.34817318374411</v>
      </c>
      <c r="K422" s="118">
        <f t="shared" si="272"/>
        <v>516.6436074610275</v>
      </c>
      <c r="L422" s="118">
        <f t="shared" si="266"/>
        <v>13.137561294634745</v>
      </c>
      <c r="M422" s="119">
        <f t="shared" si="273"/>
        <v>414.34817318374411</v>
      </c>
      <c r="N422" s="118">
        <f t="shared" si="274"/>
        <v>516.6436074610275</v>
      </c>
      <c r="O422" s="118">
        <f t="shared" si="275"/>
        <v>13.137561294634745</v>
      </c>
      <c r="P422" s="120"/>
      <c r="Q422" s="120">
        <f>IF(P422="Bueno",G422-#REF!,G422)</f>
        <v>1</v>
      </c>
      <c r="R422" s="44"/>
    </row>
    <row r="423" spans="2:18" hidden="1" x14ac:dyDescent="0.25">
      <c r="B423" s="42" t="s">
        <v>401</v>
      </c>
      <c r="C423" s="51"/>
      <c r="D423" s="42" t="s">
        <v>12</v>
      </c>
      <c r="E423" s="43">
        <v>1</v>
      </c>
      <c r="F423" s="61">
        <v>1</v>
      </c>
      <c r="G423" s="43">
        <f t="shared" si="270"/>
        <v>1</v>
      </c>
      <c r="H423" s="43"/>
      <c r="I423" s="96">
        <v>187</v>
      </c>
      <c r="J423" s="44">
        <f t="shared" si="271"/>
        <v>282.78506709985459</v>
      </c>
      <c r="K423" s="118">
        <f t="shared" si="272"/>
        <v>352.5998342890955</v>
      </c>
      <c r="L423" s="118">
        <f t="shared" si="266"/>
        <v>8.9661458470682387</v>
      </c>
      <c r="M423" s="119">
        <f t="shared" si="273"/>
        <v>282.78506709985459</v>
      </c>
      <c r="N423" s="118">
        <f t="shared" si="274"/>
        <v>352.5998342890955</v>
      </c>
      <c r="O423" s="118">
        <f t="shared" si="275"/>
        <v>8.9661458470682387</v>
      </c>
      <c r="P423" s="120"/>
      <c r="Q423" s="120">
        <f>IF(P423="Bueno",G423-#REF!,G423)</f>
        <v>1</v>
      </c>
      <c r="R423" s="44"/>
    </row>
    <row r="424" spans="2:18" hidden="1" x14ac:dyDescent="0.25">
      <c r="B424" s="42" t="s">
        <v>402</v>
      </c>
      <c r="C424" s="51" t="s">
        <v>115</v>
      </c>
      <c r="D424" s="42" t="s">
        <v>12</v>
      </c>
      <c r="E424" s="43">
        <v>1</v>
      </c>
      <c r="F424" s="61">
        <v>1</v>
      </c>
      <c r="G424" s="43">
        <f t="shared" si="270"/>
        <v>1</v>
      </c>
      <c r="H424" s="43"/>
      <c r="I424" s="96">
        <v>0</v>
      </c>
      <c r="J424" s="44">
        <f t="shared" si="271"/>
        <v>0</v>
      </c>
      <c r="K424" s="118">
        <f t="shared" si="272"/>
        <v>0</v>
      </c>
      <c r="L424" s="118">
        <f t="shared" si="266"/>
        <v>0</v>
      </c>
      <c r="M424" s="119">
        <f t="shared" si="273"/>
        <v>0</v>
      </c>
      <c r="N424" s="118">
        <f t="shared" si="274"/>
        <v>0</v>
      </c>
      <c r="O424" s="118">
        <f t="shared" si="275"/>
        <v>0</v>
      </c>
      <c r="P424" s="120"/>
      <c r="Q424" s="120">
        <f>IF(P424="Bueno",G424-#REF!,G424)</f>
        <v>1</v>
      </c>
      <c r="R424" s="44"/>
    </row>
    <row r="425" spans="2:18" x14ac:dyDescent="0.25">
      <c r="B425" s="42" t="s">
        <v>309</v>
      </c>
      <c r="C425" s="51"/>
      <c r="D425" s="42" t="s">
        <v>250</v>
      </c>
      <c r="E425" s="43">
        <v>1</v>
      </c>
      <c r="F425" s="61">
        <v>1</v>
      </c>
      <c r="G425" s="43">
        <f t="shared" si="270"/>
        <v>1</v>
      </c>
      <c r="H425" s="43"/>
      <c r="I425" s="96">
        <v>400</v>
      </c>
      <c r="J425" s="44"/>
      <c r="K425" s="118">
        <f t="shared" si="272"/>
        <v>0</v>
      </c>
      <c r="L425" s="118">
        <f t="shared" si="266"/>
        <v>0</v>
      </c>
      <c r="M425" s="119">
        <f t="shared" si="273"/>
        <v>0</v>
      </c>
      <c r="N425" s="118">
        <f t="shared" si="274"/>
        <v>0</v>
      </c>
      <c r="O425" s="118">
        <f t="shared" si="275"/>
        <v>0</v>
      </c>
      <c r="P425" s="120"/>
      <c r="Q425" s="120">
        <f>IF(P425="Bueno",G425-#REF!,G425)</f>
        <v>1</v>
      </c>
      <c r="R425" s="44"/>
    </row>
    <row r="426" spans="2:18" x14ac:dyDescent="0.25">
      <c r="B426" s="184" t="s">
        <v>300</v>
      </c>
      <c r="C426" s="185"/>
      <c r="D426" s="209"/>
      <c r="E426" s="188"/>
      <c r="F426" s="186"/>
      <c r="G426" s="187"/>
      <c r="H426" s="187"/>
      <c r="I426" s="234"/>
      <c r="J426" s="129"/>
      <c r="K426" s="127"/>
      <c r="L426" s="127"/>
      <c r="M426" s="127"/>
      <c r="N426" s="127"/>
      <c r="O426" s="127"/>
      <c r="P426" s="128"/>
      <c r="Q426" s="128"/>
      <c r="R426" s="129"/>
    </row>
    <row r="427" spans="2:18" ht="48" x14ac:dyDescent="0.25">
      <c r="B427" s="50" t="s">
        <v>250</v>
      </c>
      <c r="C427" s="50"/>
      <c r="D427" s="50"/>
      <c r="E427" s="50" t="s">
        <v>239</v>
      </c>
      <c r="F427" s="50" t="s">
        <v>240</v>
      </c>
      <c r="G427" s="50" t="s">
        <v>1</v>
      </c>
      <c r="H427" s="50" t="s">
        <v>117</v>
      </c>
      <c r="I427" s="93" t="s">
        <v>99</v>
      </c>
      <c r="J427" s="50" t="s">
        <v>99</v>
      </c>
      <c r="K427" s="123" t="s">
        <v>100</v>
      </c>
      <c r="L427" s="123" t="s">
        <v>101</v>
      </c>
      <c r="M427" s="123" t="s">
        <v>102</v>
      </c>
      <c r="N427" s="123" t="s">
        <v>103</v>
      </c>
      <c r="O427" s="123" t="s">
        <v>104</v>
      </c>
      <c r="P427" s="123" t="s">
        <v>298</v>
      </c>
      <c r="Q427" s="123" t="s">
        <v>223</v>
      </c>
      <c r="R427" s="50" t="s">
        <v>238</v>
      </c>
    </row>
    <row r="428" spans="2:18" x14ac:dyDescent="0.25">
      <c r="B428" s="42" t="s">
        <v>195</v>
      </c>
      <c r="C428" s="51"/>
      <c r="D428" s="42" t="s">
        <v>250</v>
      </c>
      <c r="E428" s="43">
        <v>1</v>
      </c>
      <c r="F428" s="61">
        <v>1</v>
      </c>
      <c r="G428" s="43">
        <v>1</v>
      </c>
      <c r="H428" s="43"/>
      <c r="I428" s="96">
        <v>300</v>
      </c>
      <c r="J428" s="44"/>
      <c r="K428" s="118">
        <f t="shared" ref="K428" si="276">+J428/$G$5*1000</f>
        <v>0</v>
      </c>
      <c r="L428" s="118">
        <f t="shared" ref="L428:L435" si="277">+(J428*1000)/$G$6</f>
        <v>0</v>
      </c>
      <c r="M428" s="119">
        <f t="shared" ref="M428" si="278">(G428*J428)</f>
        <v>0</v>
      </c>
      <c r="N428" s="118">
        <f t="shared" ref="N428" si="279">+K428*G428</f>
        <v>0</v>
      </c>
      <c r="O428" s="118">
        <f t="shared" ref="O428" si="280">+L428*G428</f>
        <v>0</v>
      </c>
      <c r="P428" s="120"/>
      <c r="Q428" s="120">
        <f>IF(P428="Bueno",G428-#REF!,G428)</f>
        <v>1</v>
      </c>
      <c r="R428" s="44"/>
    </row>
    <row r="429" spans="2:18" hidden="1" x14ac:dyDescent="0.25">
      <c r="B429" s="42" t="s">
        <v>288</v>
      </c>
      <c r="C429" s="51" t="s">
        <v>115</v>
      </c>
      <c r="D429" s="42" t="s">
        <v>12</v>
      </c>
      <c r="E429" s="43">
        <v>1</v>
      </c>
      <c r="F429" s="61">
        <v>1</v>
      </c>
      <c r="G429" s="43">
        <v>1</v>
      </c>
      <c r="H429" s="43"/>
      <c r="I429" s="96">
        <v>0</v>
      </c>
      <c r="J429" s="44">
        <f t="shared" ref="J429:J435" si="281">I429*factor1</f>
        <v>0</v>
      </c>
      <c r="K429" s="118">
        <f t="shared" ref="K429:K435" si="282">+J429/$G$5*1000</f>
        <v>0</v>
      </c>
      <c r="L429" s="118">
        <f t="shared" si="277"/>
        <v>0</v>
      </c>
      <c r="M429" s="119">
        <f t="shared" ref="M429:M435" si="283">(G429*J429)</f>
        <v>0</v>
      </c>
      <c r="N429" s="118">
        <f t="shared" ref="N429:N435" si="284">+K429*G429</f>
        <v>0</v>
      </c>
      <c r="O429" s="118">
        <f t="shared" ref="O429:O435" si="285">+L429*G429</f>
        <v>0</v>
      </c>
      <c r="P429" s="120"/>
      <c r="Q429" s="120">
        <f>IF(P429="Bueno",G429-#REF!,G429)</f>
        <v>1</v>
      </c>
      <c r="R429" s="44"/>
    </row>
    <row r="430" spans="2:18" hidden="1" x14ac:dyDescent="0.25">
      <c r="B430" s="42" t="s">
        <v>403</v>
      </c>
      <c r="C430" s="51"/>
      <c r="D430" s="42" t="s">
        <v>12</v>
      </c>
      <c r="E430" s="43">
        <v>1</v>
      </c>
      <c r="F430" s="61">
        <v>1</v>
      </c>
      <c r="G430" s="43">
        <v>1</v>
      </c>
      <c r="H430" s="43"/>
      <c r="I430" s="96">
        <v>150</v>
      </c>
      <c r="J430" s="44">
        <f t="shared" si="281"/>
        <v>226.83294152394751</v>
      </c>
      <c r="K430" s="118">
        <f t="shared" si="282"/>
        <v>282.83409167574501</v>
      </c>
      <c r="L430" s="118">
        <f t="shared" si="277"/>
        <v>7.192095599252597</v>
      </c>
      <c r="M430" s="119">
        <f t="shared" si="283"/>
        <v>226.83294152394751</v>
      </c>
      <c r="N430" s="118">
        <f t="shared" si="284"/>
        <v>282.83409167574501</v>
      </c>
      <c r="O430" s="118">
        <f t="shared" si="285"/>
        <v>7.192095599252597</v>
      </c>
      <c r="P430" s="120"/>
      <c r="Q430" s="120">
        <f>IF(P430="Bueno",G430-#REF!,G430)</f>
        <v>1</v>
      </c>
      <c r="R430" s="44"/>
    </row>
    <row r="431" spans="2:18" hidden="1" x14ac:dyDescent="0.25">
      <c r="B431" s="42" t="s">
        <v>289</v>
      </c>
      <c r="C431" s="51"/>
      <c r="D431" s="42" t="s">
        <v>12</v>
      </c>
      <c r="E431" s="43">
        <v>1</v>
      </c>
      <c r="F431" s="61">
        <v>1</v>
      </c>
      <c r="G431" s="43">
        <v>1</v>
      </c>
      <c r="H431" s="43"/>
      <c r="I431" s="96">
        <v>152</v>
      </c>
      <c r="J431" s="44">
        <f t="shared" si="281"/>
        <v>229.85738074426681</v>
      </c>
      <c r="K431" s="118">
        <f t="shared" si="282"/>
        <v>286.60521289808827</v>
      </c>
      <c r="L431" s="118">
        <f t="shared" si="277"/>
        <v>7.2879902072426317</v>
      </c>
      <c r="M431" s="119">
        <f t="shared" si="283"/>
        <v>229.85738074426681</v>
      </c>
      <c r="N431" s="118">
        <f t="shared" si="284"/>
        <v>286.60521289808827</v>
      </c>
      <c r="O431" s="118">
        <f t="shared" si="285"/>
        <v>7.2879902072426317</v>
      </c>
      <c r="P431" s="120"/>
      <c r="Q431" s="120">
        <f>IF(P431="Bueno",G431-#REF!,G431)</f>
        <v>1</v>
      </c>
      <c r="R431" s="44"/>
    </row>
    <row r="432" spans="2:18" hidden="1" x14ac:dyDescent="0.25">
      <c r="B432" s="42" t="s">
        <v>404</v>
      </c>
      <c r="C432" s="51" t="s">
        <v>115</v>
      </c>
      <c r="D432" s="42" t="s">
        <v>12</v>
      </c>
      <c r="E432" s="43">
        <v>1</v>
      </c>
      <c r="F432" s="61">
        <v>1</v>
      </c>
      <c r="G432" s="43">
        <v>1</v>
      </c>
      <c r="H432" s="43"/>
      <c r="I432" s="96">
        <v>0</v>
      </c>
      <c r="J432" s="44">
        <f t="shared" si="281"/>
        <v>0</v>
      </c>
      <c r="K432" s="118">
        <f t="shared" si="282"/>
        <v>0</v>
      </c>
      <c r="L432" s="118">
        <f t="shared" si="277"/>
        <v>0</v>
      </c>
      <c r="M432" s="119">
        <f t="shared" si="283"/>
        <v>0</v>
      </c>
      <c r="N432" s="118">
        <f t="shared" si="284"/>
        <v>0</v>
      </c>
      <c r="O432" s="118">
        <f t="shared" si="285"/>
        <v>0</v>
      </c>
      <c r="P432" s="120"/>
      <c r="Q432" s="120">
        <f>IF(P432="Bueno",G432-#REF!,G432)</f>
        <v>1</v>
      </c>
      <c r="R432" s="44"/>
    </row>
    <row r="433" spans="2:18" hidden="1" x14ac:dyDescent="0.25">
      <c r="B433" s="42" t="s">
        <v>290</v>
      </c>
      <c r="C433" s="51"/>
      <c r="D433" s="42" t="s">
        <v>12</v>
      </c>
      <c r="E433" s="43">
        <v>1</v>
      </c>
      <c r="F433" s="61">
        <v>1</v>
      </c>
      <c r="G433" s="43">
        <v>1</v>
      </c>
      <c r="H433" s="43"/>
      <c r="I433" s="96">
        <v>100</v>
      </c>
      <c r="J433" s="44">
        <f t="shared" si="281"/>
        <v>151.22196101596501</v>
      </c>
      <c r="K433" s="118">
        <f t="shared" si="282"/>
        <v>188.55606111716335</v>
      </c>
      <c r="L433" s="118">
        <f t="shared" si="277"/>
        <v>4.7947303995017307</v>
      </c>
      <c r="M433" s="119">
        <f t="shared" si="283"/>
        <v>151.22196101596501</v>
      </c>
      <c r="N433" s="118">
        <f t="shared" si="284"/>
        <v>188.55606111716335</v>
      </c>
      <c r="O433" s="118">
        <f t="shared" si="285"/>
        <v>4.7947303995017307</v>
      </c>
      <c r="P433" s="120"/>
      <c r="Q433" s="120">
        <f>IF(P433="Bueno",G433-#REF!,G433)</f>
        <v>1</v>
      </c>
      <c r="R433" s="44"/>
    </row>
    <row r="434" spans="2:18" x14ac:dyDescent="0.25">
      <c r="B434" s="42" t="s">
        <v>291</v>
      </c>
      <c r="C434" s="51"/>
      <c r="D434" s="42" t="s">
        <v>250</v>
      </c>
      <c r="E434" s="43">
        <v>1</v>
      </c>
      <c r="F434" s="61">
        <v>1</v>
      </c>
      <c r="G434" s="43">
        <v>1</v>
      </c>
      <c r="H434" s="43"/>
      <c r="I434" s="96">
        <v>300</v>
      </c>
      <c r="J434" s="44"/>
      <c r="K434" s="118">
        <f t="shared" si="282"/>
        <v>0</v>
      </c>
      <c r="L434" s="118">
        <f t="shared" si="277"/>
        <v>0</v>
      </c>
      <c r="M434" s="119">
        <f t="shared" si="283"/>
        <v>0</v>
      </c>
      <c r="N434" s="118">
        <f t="shared" si="284"/>
        <v>0</v>
      </c>
      <c r="O434" s="118">
        <f t="shared" si="285"/>
        <v>0</v>
      </c>
      <c r="P434" s="120"/>
      <c r="Q434" s="120">
        <f>IF(P434="Bueno",G434-#REF!,G434)</f>
        <v>1</v>
      </c>
      <c r="R434" s="44"/>
    </row>
    <row r="435" spans="2:18" hidden="1" x14ac:dyDescent="0.25">
      <c r="B435" s="42" t="s">
        <v>292</v>
      </c>
      <c r="C435" s="51"/>
      <c r="D435" s="42" t="s">
        <v>12</v>
      </c>
      <c r="E435" s="43">
        <v>1</v>
      </c>
      <c r="F435" s="61">
        <v>1</v>
      </c>
      <c r="G435" s="43">
        <v>1</v>
      </c>
      <c r="H435" s="43"/>
      <c r="I435" s="96">
        <v>0</v>
      </c>
      <c r="J435" s="44">
        <f t="shared" si="281"/>
        <v>0</v>
      </c>
      <c r="K435" s="118">
        <f t="shared" si="282"/>
        <v>0</v>
      </c>
      <c r="L435" s="118">
        <f t="shared" si="277"/>
        <v>0</v>
      </c>
      <c r="M435" s="119">
        <f t="shared" si="283"/>
        <v>0</v>
      </c>
      <c r="N435" s="118">
        <f t="shared" si="284"/>
        <v>0</v>
      </c>
      <c r="O435" s="118">
        <f t="shared" si="285"/>
        <v>0</v>
      </c>
      <c r="P435" s="120"/>
      <c r="Q435" s="120">
        <f>IF(P435="Bueno",G435-#REF!,G435)</f>
        <v>1</v>
      </c>
      <c r="R435" s="44"/>
    </row>
    <row r="436" spans="2:18" x14ac:dyDescent="0.25">
      <c r="B436" s="184" t="s">
        <v>293</v>
      </c>
      <c r="C436" s="185"/>
      <c r="D436" s="209"/>
      <c r="E436" s="188"/>
      <c r="F436" s="186"/>
      <c r="G436" s="187"/>
      <c r="H436" s="187"/>
      <c r="I436" s="234"/>
      <c r="J436" s="129"/>
      <c r="K436" s="127"/>
      <c r="L436" s="127"/>
      <c r="M436" s="127"/>
      <c r="N436" s="127"/>
      <c r="O436" s="127"/>
      <c r="P436" s="128"/>
      <c r="Q436" s="128"/>
      <c r="R436" s="129"/>
    </row>
    <row r="437" spans="2:18" hidden="1" x14ac:dyDescent="0.25">
      <c r="B437" s="42" t="s">
        <v>405</v>
      </c>
      <c r="C437" s="51" t="s">
        <v>115</v>
      </c>
      <c r="D437" s="42" t="s">
        <v>12</v>
      </c>
      <c r="E437" s="52">
        <v>1</v>
      </c>
      <c r="F437" s="113">
        <v>1</v>
      </c>
      <c r="G437" s="43">
        <v>1</v>
      </c>
      <c r="H437" s="43"/>
      <c r="I437" s="96">
        <v>0</v>
      </c>
      <c r="J437" s="44">
        <f t="shared" ref="J437" si="286">I437*factor1</f>
        <v>0</v>
      </c>
      <c r="K437" s="118">
        <f t="shared" ref="K437" si="287">+J437/$G$5*1000</f>
        <v>0</v>
      </c>
      <c r="L437" s="118">
        <f>+(J437*1000)/$G$6</f>
        <v>0</v>
      </c>
      <c r="M437" s="119">
        <f t="shared" ref="M437" si="288">(G437*J437)</f>
        <v>0</v>
      </c>
      <c r="N437" s="118">
        <f t="shared" ref="N437" si="289">+K437*G437</f>
        <v>0</v>
      </c>
      <c r="O437" s="118">
        <f t="shared" ref="O437" si="290">+L437*G437</f>
        <v>0</v>
      </c>
      <c r="P437" s="120"/>
      <c r="Q437" s="120">
        <f>IF(P437="Bueno",G437-#REF!,G437)</f>
        <v>1</v>
      </c>
      <c r="R437" s="44"/>
    </row>
    <row r="438" spans="2:18" x14ac:dyDescent="0.25">
      <c r="B438" s="53" t="s">
        <v>426</v>
      </c>
      <c r="C438" s="80"/>
      <c r="D438" s="53"/>
      <c r="E438" s="54"/>
      <c r="F438" s="85"/>
      <c r="G438" s="54"/>
      <c r="H438" s="54"/>
      <c r="I438" s="232"/>
      <c r="J438" s="159"/>
      <c r="K438" s="121"/>
      <c r="L438" s="121"/>
      <c r="M438" s="121"/>
      <c r="N438" s="121"/>
      <c r="O438" s="121"/>
      <c r="P438" s="122"/>
      <c r="Q438" s="122"/>
      <c r="R438" s="159"/>
    </row>
    <row r="439" spans="2:18" x14ac:dyDescent="0.25">
      <c r="B439" s="195" t="s">
        <v>91</v>
      </c>
      <c r="C439" s="196"/>
      <c r="D439" s="210"/>
      <c r="E439" s="199"/>
      <c r="F439" s="197"/>
      <c r="G439" s="198"/>
      <c r="H439" s="198"/>
      <c r="I439" s="233"/>
      <c r="J439" s="200"/>
      <c r="K439" s="201"/>
      <c r="L439" s="201"/>
      <c r="M439" s="201"/>
      <c r="N439" s="201"/>
      <c r="O439" s="201"/>
      <c r="P439" s="202"/>
      <c r="Q439" s="202"/>
      <c r="R439" s="200"/>
    </row>
    <row r="440" spans="2:18" x14ac:dyDescent="0.25">
      <c r="B440" s="146" t="s">
        <v>181</v>
      </c>
      <c r="C440" s="147"/>
      <c r="D440" s="124"/>
      <c r="E440" s="188"/>
      <c r="F440" s="190"/>
      <c r="G440" s="191"/>
      <c r="H440" s="191"/>
      <c r="I440" s="235"/>
      <c r="J440" s="129"/>
      <c r="K440" s="127"/>
      <c r="L440" s="127"/>
      <c r="M440" s="127"/>
      <c r="N440" s="127"/>
      <c r="O440" s="127"/>
      <c r="P440" s="128"/>
      <c r="Q440" s="128"/>
      <c r="R440" s="129"/>
    </row>
    <row r="441" spans="2:18" ht="48" x14ac:dyDescent="0.25">
      <c r="B441" s="50" t="s">
        <v>250</v>
      </c>
      <c r="C441" s="50"/>
      <c r="D441" s="50"/>
      <c r="E441" s="50" t="s">
        <v>239</v>
      </c>
      <c r="F441" s="50" t="s">
        <v>240</v>
      </c>
      <c r="G441" s="50" t="s">
        <v>1</v>
      </c>
      <c r="H441" s="50" t="s">
        <v>117</v>
      </c>
      <c r="I441" s="93" t="s">
        <v>99</v>
      </c>
      <c r="J441" s="50" t="s">
        <v>99</v>
      </c>
      <c r="K441" s="123" t="s">
        <v>100</v>
      </c>
      <c r="L441" s="123" t="s">
        <v>101</v>
      </c>
      <c r="M441" s="123" t="s">
        <v>102</v>
      </c>
      <c r="N441" s="123" t="s">
        <v>103</v>
      </c>
      <c r="O441" s="123" t="s">
        <v>104</v>
      </c>
      <c r="P441" s="123" t="s">
        <v>298</v>
      </c>
      <c r="Q441" s="123" t="s">
        <v>223</v>
      </c>
      <c r="R441" s="50" t="s">
        <v>238</v>
      </c>
    </row>
    <row r="442" spans="2:18" hidden="1" x14ac:dyDescent="0.25">
      <c r="B442" s="42" t="s">
        <v>53</v>
      </c>
      <c r="C442" s="51"/>
      <c r="D442" s="42" t="s">
        <v>12</v>
      </c>
      <c r="E442" s="43">
        <v>3</v>
      </c>
      <c r="F442" s="61">
        <v>1</v>
      </c>
      <c r="G442" s="43">
        <f>E442*F442</f>
        <v>3</v>
      </c>
      <c r="H442" s="43"/>
      <c r="I442" s="96">
        <v>90</v>
      </c>
      <c r="J442" s="44">
        <f t="shared" ref="J442" si="291">I442*factor1</f>
        <v>136.09976491436851</v>
      </c>
      <c r="K442" s="118">
        <f t="shared" ref="K442" si="292">+J442/$G$5*1000</f>
        <v>169.700455005447</v>
      </c>
      <c r="L442" s="118">
        <f t="shared" ref="L442:L452" si="293">+(J442*1000)/$G$6</f>
        <v>4.3152573595515582</v>
      </c>
      <c r="M442" s="119">
        <f t="shared" ref="M442" si="294">(G442*J442)</f>
        <v>408.29929474310552</v>
      </c>
      <c r="N442" s="118">
        <f t="shared" ref="N442" si="295">+K442*G442</f>
        <v>509.10136501634099</v>
      </c>
      <c r="O442" s="118">
        <f t="shared" ref="O442" si="296">+L442*G442</f>
        <v>12.945772078654674</v>
      </c>
      <c r="P442" s="120"/>
      <c r="Q442" s="120">
        <f>IF(P442="Bueno",G442-#REF!,G442)</f>
        <v>3</v>
      </c>
      <c r="R442" s="44"/>
    </row>
    <row r="443" spans="2:18" hidden="1" x14ac:dyDescent="0.25">
      <c r="B443" s="42" t="s">
        <v>72</v>
      </c>
      <c r="C443" s="51"/>
      <c r="D443" s="42" t="s">
        <v>12</v>
      </c>
      <c r="E443" s="43">
        <v>1</v>
      </c>
      <c r="F443" s="61">
        <v>1</v>
      </c>
      <c r="G443" s="43">
        <f t="shared" ref="G443:G452" si="297">E443*F443</f>
        <v>1</v>
      </c>
      <c r="H443" s="43"/>
      <c r="I443" s="96">
        <v>404</v>
      </c>
      <c r="J443" s="44">
        <f t="shared" ref="J443:J452" si="298">I443*factor1</f>
        <v>610.93672250449868</v>
      </c>
      <c r="K443" s="118">
        <f t="shared" ref="K443:K452" si="299">+J443/$G$5*1000</f>
        <v>761.76648691334003</v>
      </c>
      <c r="L443" s="118">
        <f t="shared" si="293"/>
        <v>19.370710813986996</v>
      </c>
      <c r="M443" s="119">
        <f t="shared" ref="M443:M452" si="300">(G443*J443)</f>
        <v>610.93672250449868</v>
      </c>
      <c r="N443" s="118">
        <f t="shared" ref="N443:N452" si="301">+K443*G443</f>
        <v>761.76648691334003</v>
      </c>
      <c r="O443" s="118">
        <f t="shared" ref="O443:O452" si="302">+L443*G443</f>
        <v>19.370710813986996</v>
      </c>
      <c r="P443" s="120"/>
      <c r="Q443" s="120">
        <f>IF(P443="Bueno",G443-#REF!,G443)</f>
        <v>1</v>
      </c>
      <c r="R443" s="44"/>
    </row>
    <row r="444" spans="2:18" hidden="1" x14ac:dyDescent="0.25">
      <c r="B444" s="42" t="s">
        <v>182</v>
      </c>
      <c r="C444" s="51"/>
      <c r="D444" s="42" t="s">
        <v>12</v>
      </c>
      <c r="E444" s="43">
        <v>1</v>
      </c>
      <c r="F444" s="61">
        <v>1</v>
      </c>
      <c r="G444" s="43">
        <f t="shared" si="297"/>
        <v>1</v>
      </c>
      <c r="H444" s="43"/>
      <c r="I444" s="96">
        <v>111</v>
      </c>
      <c r="J444" s="44">
        <f t="shared" si="298"/>
        <v>167.85637672772117</v>
      </c>
      <c r="K444" s="118">
        <f t="shared" si="299"/>
        <v>209.29722784005133</v>
      </c>
      <c r="L444" s="118">
        <f t="shared" si="293"/>
        <v>5.3221507434469215</v>
      </c>
      <c r="M444" s="119">
        <f t="shared" si="300"/>
        <v>167.85637672772117</v>
      </c>
      <c r="N444" s="118">
        <f t="shared" si="301"/>
        <v>209.29722784005133</v>
      </c>
      <c r="O444" s="118">
        <f t="shared" si="302"/>
        <v>5.3221507434469215</v>
      </c>
      <c r="P444" s="120"/>
      <c r="Q444" s="120">
        <f>IF(P444="Bueno",G444-#REF!,G444)</f>
        <v>1</v>
      </c>
      <c r="R444" s="44"/>
    </row>
    <row r="445" spans="2:18" x14ac:dyDescent="0.25">
      <c r="B445" s="47" t="s">
        <v>183</v>
      </c>
      <c r="C445" s="206"/>
      <c r="D445" s="42" t="s">
        <v>250</v>
      </c>
      <c r="E445" s="43">
        <v>1</v>
      </c>
      <c r="F445" s="61">
        <v>1</v>
      </c>
      <c r="G445" s="43">
        <f t="shared" si="297"/>
        <v>1</v>
      </c>
      <c r="H445" s="43"/>
      <c r="I445" s="96">
        <v>1100</v>
      </c>
      <c r="J445" s="44"/>
      <c r="K445" s="118">
        <f t="shared" si="299"/>
        <v>0</v>
      </c>
      <c r="L445" s="118">
        <f t="shared" si="293"/>
        <v>0</v>
      </c>
      <c r="M445" s="119">
        <f t="shared" si="300"/>
        <v>0</v>
      </c>
      <c r="N445" s="118">
        <f t="shared" si="301"/>
        <v>0</v>
      </c>
      <c r="O445" s="118">
        <f t="shared" si="302"/>
        <v>0</v>
      </c>
      <c r="P445" s="120"/>
      <c r="Q445" s="120">
        <f>IF(P445="Bueno",G445-#REF!,G445)</f>
        <v>1</v>
      </c>
      <c r="R445" s="44"/>
    </row>
    <row r="446" spans="2:18" hidden="1" x14ac:dyDescent="0.25">
      <c r="B446" s="42" t="s">
        <v>84</v>
      </c>
      <c r="C446" s="51"/>
      <c r="D446" s="42" t="s">
        <v>12</v>
      </c>
      <c r="E446" s="43">
        <v>4</v>
      </c>
      <c r="F446" s="61">
        <v>1</v>
      </c>
      <c r="G446" s="43">
        <f t="shared" si="297"/>
        <v>4</v>
      </c>
      <c r="H446" s="43"/>
      <c r="I446" s="96">
        <v>83</v>
      </c>
      <c r="J446" s="44">
        <f t="shared" si="298"/>
        <v>125.51422764325096</v>
      </c>
      <c r="K446" s="118">
        <f t="shared" si="299"/>
        <v>156.50153072724561</v>
      </c>
      <c r="L446" s="118">
        <f t="shared" si="293"/>
        <v>3.9796262315864372</v>
      </c>
      <c r="M446" s="119">
        <f t="shared" si="300"/>
        <v>502.05691057300385</v>
      </c>
      <c r="N446" s="118">
        <f t="shared" si="301"/>
        <v>626.00612290898243</v>
      </c>
      <c r="O446" s="118">
        <f t="shared" si="302"/>
        <v>15.918504926345749</v>
      </c>
      <c r="P446" s="120"/>
      <c r="Q446" s="120">
        <f>IF(P446="Bueno",G446-#REF!,G446)</f>
        <v>4</v>
      </c>
      <c r="R446" s="44"/>
    </row>
    <row r="447" spans="2:18" x14ac:dyDescent="0.25">
      <c r="B447" s="42" t="s">
        <v>309</v>
      </c>
      <c r="C447" s="51"/>
      <c r="D447" s="42" t="s">
        <v>250</v>
      </c>
      <c r="E447" s="43">
        <v>2</v>
      </c>
      <c r="F447" s="61">
        <v>1</v>
      </c>
      <c r="G447" s="43">
        <f t="shared" si="297"/>
        <v>2</v>
      </c>
      <c r="H447" s="43"/>
      <c r="I447" s="96">
        <v>400</v>
      </c>
      <c r="J447" s="44"/>
      <c r="K447" s="118">
        <f t="shared" si="299"/>
        <v>0</v>
      </c>
      <c r="L447" s="118">
        <f t="shared" si="293"/>
        <v>0</v>
      </c>
      <c r="M447" s="119">
        <f t="shared" si="300"/>
        <v>0</v>
      </c>
      <c r="N447" s="118">
        <f t="shared" si="301"/>
        <v>0</v>
      </c>
      <c r="O447" s="118">
        <f t="shared" si="302"/>
        <v>0</v>
      </c>
      <c r="P447" s="120"/>
      <c r="Q447" s="120">
        <f>IF(P447="Bueno",G447-#REF!,G447)</f>
        <v>2</v>
      </c>
      <c r="R447" s="44"/>
    </row>
    <row r="448" spans="2:18" x14ac:dyDescent="0.25">
      <c r="B448" s="45" t="s">
        <v>305</v>
      </c>
      <c r="C448" s="207"/>
      <c r="D448" s="42" t="s">
        <v>250</v>
      </c>
      <c r="E448" s="46">
        <v>1</v>
      </c>
      <c r="F448" s="173">
        <v>1</v>
      </c>
      <c r="G448" s="43">
        <f t="shared" si="297"/>
        <v>1</v>
      </c>
      <c r="H448" s="43"/>
      <c r="I448" s="96">
        <v>15000</v>
      </c>
      <c r="J448" s="44"/>
      <c r="K448" s="118">
        <f t="shared" si="299"/>
        <v>0</v>
      </c>
      <c r="L448" s="118">
        <f t="shared" si="293"/>
        <v>0</v>
      </c>
      <c r="M448" s="119">
        <f t="shared" si="300"/>
        <v>0</v>
      </c>
      <c r="N448" s="118">
        <f t="shared" si="301"/>
        <v>0</v>
      </c>
      <c r="O448" s="118">
        <f t="shared" si="302"/>
        <v>0</v>
      </c>
      <c r="P448" s="120"/>
      <c r="Q448" s="120">
        <f>IF(P448="Bueno",G448-#REF!,G448)</f>
        <v>1</v>
      </c>
      <c r="R448" s="44"/>
    </row>
    <row r="449" spans="2:18" x14ac:dyDescent="0.25">
      <c r="B449" s="45" t="s">
        <v>406</v>
      </c>
      <c r="C449" s="207"/>
      <c r="D449" s="42" t="s">
        <v>250</v>
      </c>
      <c r="E449" s="46">
        <v>1</v>
      </c>
      <c r="F449" s="173">
        <v>1</v>
      </c>
      <c r="G449" s="43">
        <f t="shared" si="297"/>
        <v>1</v>
      </c>
      <c r="H449" s="43"/>
      <c r="I449" s="96">
        <v>18000</v>
      </c>
      <c r="J449" s="44"/>
      <c r="K449" s="118">
        <f t="shared" si="299"/>
        <v>0</v>
      </c>
      <c r="L449" s="118">
        <f t="shared" si="293"/>
        <v>0</v>
      </c>
      <c r="M449" s="119">
        <f t="shared" si="300"/>
        <v>0</v>
      </c>
      <c r="N449" s="118">
        <f t="shared" si="301"/>
        <v>0</v>
      </c>
      <c r="O449" s="118">
        <f t="shared" si="302"/>
        <v>0</v>
      </c>
      <c r="P449" s="120"/>
      <c r="Q449" s="120">
        <f>IF(P449="Bueno",G449-#REF!,G449)</f>
        <v>1</v>
      </c>
      <c r="R449" s="44"/>
    </row>
    <row r="450" spans="2:18" hidden="1" x14ac:dyDescent="0.25">
      <c r="B450" s="47" t="s">
        <v>343</v>
      </c>
      <c r="C450" s="206" t="s">
        <v>115</v>
      </c>
      <c r="D450" s="42" t="s">
        <v>12</v>
      </c>
      <c r="E450" s="43">
        <v>1</v>
      </c>
      <c r="F450" s="61">
        <v>1</v>
      </c>
      <c r="G450" s="43">
        <f t="shared" si="297"/>
        <v>1</v>
      </c>
      <c r="H450" s="43"/>
      <c r="I450" s="96">
        <v>0</v>
      </c>
      <c r="J450" s="44">
        <f t="shared" si="298"/>
        <v>0</v>
      </c>
      <c r="K450" s="118">
        <f t="shared" si="299"/>
        <v>0</v>
      </c>
      <c r="L450" s="118">
        <f t="shared" si="293"/>
        <v>0</v>
      </c>
      <c r="M450" s="119">
        <f t="shared" si="300"/>
        <v>0</v>
      </c>
      <c r="N450" s="118">
        <f t="shared" si="301"/>
        <v>0</v>
      </c>
      <c r="O450" s="118">
        <f t="shared" si="302"/>
        <v>0</v>
      </c>
      <c r="P450" s="120"/>
      <c r="Q450" s="120">
        <f>IF(P450="Bueno",G450-#REF!,G450)</f>
        <v>1</v>
      </c>
      <c r="R450" s="44"/>
    </row>
    <row r="451" spans="2:18" hidden="1" x14ac:dyDescent="0.25">
      <c r="B451" s="45" t="s">
        <v>344</v>
      </c>
      <c r="C451" s="206" t="s">
        <v>115</v>
      </c>
      <c r="D451" s="42" t="s">
        <v>12</v>
      </c>
      <c r="E451" s="46">
        <v>1</v>
      </c>
      <c r="F451" s="173">
        <v>1</v>
      </c>
      <c r="G451" s="43">
        <f t="shared" si="297"/>
        <v>1</v>
      </c>
      <c r="H451" s="43"/>
      <c r="I451" s="96">
        <v>0</v>
      </c>
      <c r="J451" s="44">
        <f t="shared" si="298"/>
        <v>0</v>
      </c>
      <c r="K451" s="118">
        <f t="shared" si="299"/>
        <v>0</v>
      </c>
      <c r="L451" s="118">
        <f t="shared" si="293"/>
        <v>0</v>
      </c>
      <c r="M451" s="119">
        <f t="shared" si="300"/>
        <v>0</v>
      </c>
      <c r="N451" s="118">
        <f t="shared" si="301"/>
        <v>0</v>
      </c>
      <c r="O451" s="118">
        <f t="shared" si="302"/>
        <v>0</v>
      </c>
      <c r="P451" s="120"/>
      <c r="Q451" s="120">
        <f>IF(P451="Bueno",G451-#REF!,G451)</f>
        <v>1</v>
      </c>
      <c r="R451" s="44"/>
    </row>
    <row r="452" spans="2:18" hidden="1" x14ac:dyDescent="0.25">
      <c r="B452" s="45" t="s">
        <v>374</v>
      </c>
      <c r="C452" s="206" t="s">
        <v>115</v>
      </c>
      <c r="D452" s="42" t="s">
        <v>12</v>
      </c>
      <c r="E452" s="46">
        <v>1</v>
      </c>
      <c r="F452" s="173">
        <v>1</v>
      </c>
      <c r="G452" s="43">
        <f t="shared" si="297"/>
        <v>1</v>
      </c>
      <c r="H452" s="43"/>
      <c r="I452" s="96">
        <v>0</v>
      </c>
      <c r="J452" s="44">
        <f t="shared" si="298"/>
        <v>0</v>
      </c>
      <c r="K452" s="118">
        <f t="shared" si="299"/>
        <v>0</v>
      </c>
      <c r="L452" s="118">
        <f t="shared" si="293"/>
        <v>0</v>
      </c>
      <c r="M452" s="119">
        <f t="shared" si="300"/>
        <v>0</v>
      </c>
      <c r="N452" s="118">
        <f t="shared" si="301"/>
        <v>0</v>
      </c>
      <c r="O452" s="118">
        <f t="shared" si="302"/>
        <v>0</v>
      </c>
      <c r="P452" s="120"/>
      <c r="Q452" s="120">
        <f>IF(P452="Bueno",G452-#REF!,G452)</f>
        <v>1</v>
      </c>
      <c r="R452" s="44"/>
    </row>
    <row r="453" spans="2:18" x14ac:dyDescent="0.25">
      <c r="B453" s="53" t="s">
        <v>184</v>
      </c>
      <c r="C453" s="80"/>
      <c r="D453" s="53"/>
      <c r="E453" s="54"/>
      <c r="F453" s="85"/>
      <c r="G453" s="54"/>
      <c r="H453" s="54"/>
      <c r="I453" s="232"/>
      <c r="J453" s="159"/>
      <c r="K453" s="121"/>
      <c r="L453" s="121"/>
      <c r="M453" s="121"/>
      <c r="N453" s="121"/>
      <c r="O453" s="121"/>
      <c r="P453" s="122"/>
      <c r="Q453" s="122"/>
      <c r="R453" s="159"/>
    </row>
    <row r="454" spans="2:18" x14ac:dyDescent="0.25">
      <c r="B454" s="195" t="s">
        <v>92</v>
      </c>
      <c r="C454" s="196"/>
      <c r="D454" s="210"/>
      <c r="E454" s="199"/>
      <c r="F454" s="197"/>
      <c r="G454" s="198"/>
      <c r="H454" s="198"/>
      <c r="I454" s="233"/>
      <c r="J454" s="200"/>
      <c r="K454" s="201"/>
      <c r="L454" s="201"/>
      <c r="M454" s="201"/>
      <c r="N454" s="201"/>
      <c r="O454" s="201"/>
      <c r="P454" s="202"/>
      <c r="Q454" s="202"/>
      <c r="R454" s="200"/>
    </row>
    <row r="455" spans="2:18" x14ac:dyDescent="0.25">
      <c r="B455" s="195" t="s">
        <v>93</v>
      </c>
      <c r="C455" s="196"/>
      <c r="D455" s="210"/>
      <c r="E455" s="199"/>
      <c r="F455" s="197"/>
      <c r="G455" s="198"/>
      <c r="H455" s="198"/>
      <c r="I455" s="233"/>
      <c r="J455" s="200"/>
      <c r="K455" s="201"/>
      <c r="L455" s="201"/>
      <c r="M455" s="201"/>
      <c r="N455" s="201"/>
      <c r="O455" s="201"/>
      <c r="P455" s="202"/>
      <c r="Q455" s="202"/>
      <c r="R455" s="200"/>
    </row>
    <row r="456" spans="2:18" x14ac:dyDescent="0.25">
      <c r="B456" s="146" t="s">
        <v>294</v>
      </c>
      <c r="C456" s="147"/>
      <c r="D456" s="124"/>
      <c r="E456" s="125"/>
      <c r="F456" s="160"/>
      <c r="G456" s="189"/>
      <c r="H456" s="189"/>
      <c r="I456" s="231"/>
      <c r="J456" s="129"/>
      <c r="K456" s="127"/>
      <c r="L456" s="127"/>
      <c r="M456" s="127"/>
      <c r="N456" s="127"/>
      <c r="O456" s="127"/>
      <c r="P456" s="128"/>
      <c r="Q456" s="128"/>
      <c r="R456" s="129"/>
    </row>
    <row r="457" spans="2:18" ht="48" x14ac:dyDescent="0.25">
      <c r="B457" s="50" t="s">
        <v>250</v>
      </c>
      <c r="C457" s="50"/>
      <c r="D457" s="50"/>
      <c r="E457" s="50" t="s">
        <v>239</v>
      </c>
      <c r="F457" s="50" t="s">
        <v>240</v>
      </c>
      <c r="G457" s="50" t="s">
        <v>1</v>
      </c>
      <c r="H457" s="50" t="s">
        <v>117</v>
      </c>
      <c r="I457" s="93" t="s">
        <v>99</v>
      </c>
      <c r="J457" s="50" t="s">
        <v>99</v>
      </c>
      <c r="K457" s="123" t="s">
        <v>100</v>
      </c>
      <c r="L457" s="123" t="s">
        <v>101</v>
      </c>
      <c r="M457" s="123" t="s">
        <v>102</v>
      </c>
      <c r="N457" s="123" t="s">
        <v>103</v>
      </c>
      <c r="O457" s="123" t="s">
        <v>104</v>
      </c>
      <c r="P457" s="123" t="s">
        <v>298</v>
      </c>
      <c r="Q457" s="123" t="s">
        <v>223</v>
      </c>
      <c r="R457" s="50" t="s">
        <v>238</v>
      </c>
    </row>
    <row r="458" spans="2:18" hidden="1" x14ac:dyDescent="0.25">
      <c r="B458" s="42" t="s">
        <v>84</v>
      </c>
      <c r="C458" s="51"/>
      <c r="D458" s="42" t="s">
        <v>12</v>
      </c>
      <c r="E458" s="43">
        <v>1</v>
      </c>
      <c r="F458" s="61">
        <v>1</v>
      </c>
      <c r="G458" s="43">
        <v>1</v>
      </c>
      <c r="H458" s="43"/>
      <c r="I458" s="96">
        <v>83</v>
      </c>
      <c r="J458" s="44">
        <f t="shared" ref="J458:J463" si="303">I458*factor1</f>
        <v>125.51422764325096</v>
      </c>
      <c r="K458" s="118">
        <f t="shared" ref="K458:K463" si="304">+J458/$G$5*1000</f>
        <v>156.50153072724561</v>
      </c>
      <c r="L458" s="118">
        <f t="shared" ref="L458:L463" si="305">+(J458*1000)/$G$6</f>
        <v>3.9796262315864372</v>
      </c>
      <c r="M458" s="119">
        <f t="shared" ref="M458:M463" si="306">(G458*J458)</f>
        <v>125.51422764325096</v>
      </c>
      <c r="N458" s="118">
        <f t="shared" ref="N458:N463" si="307">+K458*G458</f>
        <v>156.50153072724561</v>
      </c>
      <c r="O458" s="118">
        <f t="shared" ref="O458:O463" si="308">+L458*G458</f>
        <v>3.9796262315864372</v>
      </c>
      <c r="P458" s="120"/>
      <c r="Q458" s="120">
        <f>IF(P458="Bueno",G458-#REF!,G458)</f>
        <v>1</v>
      </c>
      <c r="R458" s="44"/>
    </row>
    <row r="459" spans="2:18" x14ac:dyDescent="0.25">
      <c r="B459" s="42" t="s">
        <v>309</v>
      </c>
      <c r="C459" s="51"/>
      <c r="D459" s="42" t="s">
        <v>250</v>
      </c>
      <c r="E459" s="43">
        <v>1</v>
      </c>
      <c r="F459" s="61">
        <v>1</v>
      </c>
      <c r="G459" s="43">
        <v>1</v>
      </c>
      <c r="H459" s="43"/>
      <c r="I459" s="96">
        <v>400</v>
      </c>
      <c r="J459" s="44"/>
      <c r="K459" s="118">
        <f t="shared" si="304"/>
        <v>0</v>
      </c>
      <c r="L459" s="118">
        <f t="shared" si="305"/>
        <v>0</v>
      </c>
      <c r="M459" s="119">
        <f t="shared" si="306"/>
        <v>0</v>
      </c>
      <c r="N459" s="118">
        <f t="shared" si="307"/>
        <v>0</v>
      </c>
      <c r="O459" s="118">
        <f t="shared" si="308"/>
        <v>0</v>
      </c>
      <c r="P459" s="120"/>
      <c r="Q459" s="120">
        <f>IF(P459="Bueno",G459-#REF!,G459)</f>
        <v>1</v>
      </c>
      <c r="R459" s="44"/>
    </row>
    <row r="460" spans="2:18" hidden="1" x14ac:dyDescent="0.25">
      <c r="B460" s="42" t="s">
        <v>55</v>
      </c>
      <c r="C460" s="51"/>
      <c r="D460" s="42" t="s">
        <v>12</v>
      </c>
      <c r="E460" s="43">
        <v>6</v>
      </c>
      <c r="F460" s="61">
        <v>1</v>
      </c>
      <c r="G460" s="43">
        <v>2</v>
      </c>
      <c r="H460" s="43"/>
      <c r="I460" s="96">
        <v>35</v>
      </c>
      <c r="J460" s="44">
        <f t="shared" si="303"/>
        <v>52.927686355587753</v>
      </c>
      <c r="K460" s="118">
        <f t="shared" si="304"/>
        <v>65.994621391007172</v>
      </c>
      <c r="L460" s="118">
        <f t="shared" si="305"/>
        <v>1.6781556398256059</v>
      </c>
      <c r="M460" s="119">
        <f t="shared" si="306"/>
        <v>105.85537271117551</v>
      </c>
      <c r="N460" s="118">
        <f t="shared" si="307"/>
        <v>131.98924278201434</v>
      </c>
      <c r="O460" s="118">
        <f t="shared" si="308"/>
        <v>3.3563112796512118</v>
      </c>
      <c r="P460" s="120"/>
      <c r="Q460" s="120">
        <f>IF(P460="Bueno",G460-#REF!,G460)</f>
        <v>2</v>
      </c>
      <c r="R460" s="44"/>
    </row>
    <row r="461" spans="2:18" hidden="1" x14ac:dyDescent="0.25">
      <c r="B461" s="42" t="s">
        <v>219</v>
      </c>
      <c r="C461" s="51"/>
      <c r="D461" s="42" t="s">
        <v>12</v>
      </c>
      <c r="E461" s="43">
        <v>1</v>
      </c>
      <c r="F461" s="211">
        <v>1</v>
      </c>
      <c r="G461" s="43">
        <f t="shared" ref="G461" si="309">E461*F461</f>
        <v>1</v>
      </c>
      <c r="H461" s="43"/>
      <c r="I461" s="96">
        <v>45</v>
      </c>
      <c r="J461" s="44">
        <f t="shared" si="303"/>
        <v>68.049882457184253</v>
      </c>
      <c r="K461" s="118">
        <f t="shared" si="304"/>
        <v>84.850227502723499</v>
      </c>
      <c r="L461" s="118">
        <f t="shared" si="305"/>
        <v>2.1576286797757791</v>
      </c>
      <c r="M461" s="119">
        <f t="shared" si="306"/>
        <v>68.049882457184253</v>
      </c>
      <c r="N461" s="118">
        <f t="shared" si="307"/>
        <v>84.850227502723499</v>
      </c>
      <c r="O461" s="118">
        <f t="shared" si="308"/>
        <v>2.1576286797757791</v>
      </c>
      <c r="P461" s="120"/>
      <c r="Q461" s="120">
        <f>IF(P461="Bueno",G461-#REF!,G461)</f>
        <v>1</v>
      </c>
      <c r="R461" s="44"/>
    </row>
    <row r="462" spans="2:18" hidden="1" x14ac:dyDescent="0.25">
      <c r="B462" s="42" t="s">
        <v>407</v>
      </c>
      <c r="C462" s="51" t="s">
        <v>115</v>
      </c>
      <c r="D462" s="42" t="s">
        <v>12</v>
      </c>
      <c r="E462" s="43">
        <v>1</v>
      </c>
      <c r="F462" s="61">
        <v>1</v>
      </c>
      <c r="G462" s="43">
        <v>1</v>
      </c>
      <c r="H462" s="43"/>
      <c r="I462" s="96">
        <v>0</v>
      </c>
      <c r="J462" s="44">
        <f t="shared" si="303"/>
        <v>0</v>
      </c>
      <c r="K462" s="118">
        <f t="shared" si="304"/>
        <v>0</v>
      </c>
      <c r="L462" s="118">
        <f t="shared" si="305"/>
        <v>0</v>
      </c>
      <c r="M462" s="119">
        <f t="shared" si="306"/>
        <v>0</v>
      </c>
      <c r="N462" s="118">
        <f t="shared" si="307"/>
        <v>0</v>
      </c>
      <c r="O462" s="118">
        <f t="shared" si="308"/>
        <v>0</v>
      </c>
      <c r="P462" s="120"/>
      <c r="Q462" s="120">
        <f>IF(P462="Bueno",G462-#REF!,G462)</f>
        <v>1</v>
      </c>
      <c r="R462" s="44"/>
    </row>
    <row r="463" spans="2:18" hidden="1" x14ac:dyDescent="0.25">
      <c r="B463" s="42" t="s">
        <v>408</v>
      </c>
      <c r="C463" s="51" t="s">
        <v>115</v>
      </c>
      <c r="D463" s="42" t="s">
        <v>12</v>
      </c>
      <c r="E463" s="43">
        <v>1</v>
      </c>
      <c r="F463" s="61">
        <v>1</v>
      </c>
      <c r="G463" s="43">
        <v>1</v>
      </c>
      <c r="H463" s="43"/>
      <c r="I463" s="96">
        <v>0</v>
      </c>
      <c r="J463" s="44">
        <f t="shared" si="303"/>
        <v>0</v>
      </c>
      <c r="K463" s="118">
        <f t="shared" si="304"/>
        <v>0</v>
      </c>
      <c r="L463" s="118">
        <f t="shared" si="305"/>
        <v>0</v>
      </c>
      <c r="M463" s="119">
        <f t="shared" si="306"/>
        <v>0</v>
      </c>
      <c r="N463" s="118">
        <f t="shared" si="307"/>
        <v>0</v>
      </c>
      <c r="O463" s="118">
        <f t="shared" si="308"/>
        <v>0</v>
      </c>
      <c r="P463" s="120"/>
      <c r="Q463" s="120">
        <f>IF(P463="Bueno",G463-#REF!,G463)</f>
        <v>1</v>
      </c>
      <c r="R463" s="44"/>
    </row>
    <row r="464" spans="2:18" x14ac:dyDescent="0.25">
      <c r="B464" s="53" t="s">
        <v>185</v>
      </c>
      <c r="C464" s="80"/>
      <c r="D464" s="53"/>
      <c r="E464" s="54"/>
      <c r="F464" s="85"/>
      <c r="G464" s="54"/>
      <c r="H464" s="54"/>
      <c r="I464" s="232"/>
      <c r="J464" s="159"/>
      <c r="K464" s="121"/>
      <c r="L464" s="121"/>
      <c r="M464" s="121"/>
      <c r="N464" s="121"/>
      <c r="O464" s="121"/>
      <c r="P464" s="122"/>
      <c r="Q464" s="122"/>
      <c r="R464" s="159"/>
    </row>
    <row r="465" spans="2:18" x14ac:dyDescent="0.25">
      <c r="B465" s="146" t="s">
        <v>186</v>
      </c>
      <c r="C465" s="147"/>
      <c r="D465" s="124"/>
      <c r="E465" s="125"/>
      <c r="F465" s="160"/>
      <c r="G465" s="189"/>
      <c r="H465" s="189"/>
      <c r="I465" s="231"/>
      <c r="J465" s="129"/>
      <c r="K465" s="127"/>
      <c r="L465" s="127"/>
      <c r="M465" s="127"/>
      <c r="N465" s="127"/>
      <c r="O465" s="127"/>
      <c r="P465" s="128"/>
      <c r="Q465" s="128"/>
      <c r="R465" s="129"/>
    </row>
    <row r="466" spans="2:18" ht="48" x14ac:dyDescent="0.25">
      <c r="B466" s="50" t="s">
        <v>250</v>
      </c>
      <c r="C466" s="50"/>
      <c r="D466" s="50"/>
      <c r="E466" s="50" t="s">
        <v>239</v>
      </c>
      <c r="F466" s="50" t="s">
        <v>240</v>
      </c>
      <c r="G466" s="50" t="s">
        <v>1</v>
      </c>
      <c r="H466" s="50" t="s">
        <v>117</v>
      </c>
      <c r="I466" s="93" t="s">
        <v>99</v>
      </c>
      <c r="J466" s="50" t="s">
        <v>99</v>
      </c>
      <c r="K466" s="123" t="s">
        <v>100</v>
      </c>
      <c r="L466" s="123" t="s">
        <v>101</v>
      </c>
      <c r="M466" s="123" t="s">
        <v>102</v>
      </c>
      <c r="N466" s="123" t="s">
        <v>103</v>
      </c>
      <c r="O466" s="123" t="s">
        <v>104</v>
      </c>
      <c r="P466" s="123" t="s">
        <v>298</v>
      </c>
      <c r="Q466" s="123" t="s">
        <v>223</v>
      </c>
      <c r="R466" s="50" t="s">
        <v>238</v>
      </c>
    </row>
    <row r="467" spans="2:18" hidden="1" x14ac:dyDescent="0.25">
      <c r="B467" s="42" t="s">
        <v>84</v>
      </c>
      <c r="C467" s="51"/>
      <c r="D467" s="42" t="s">
        <v>12</v>
      </c>
      <c r="E467" s="43">
        <v>1</v>
      </c>
      <c r="F467" s="61">
        <v>1</v>
      </c>
      <c r="G467" s="43">
        <f>E467*F467</f>
        <v>1</v>
      </c>
      <c r="H467" s="43"/>
      <c r="I467" s="96">
        <v>83</v>
      </c>
      <c r="J467" s="44">
        <f t="shared" ref="J467:J474" si="310">I467*factor1</f>
        <v>125.51422764325096</v>
      </c>
      <c r="K467" s="118">
        <f t="shared" ref="K467:K474" si="311">+J467/$G$5*1000</f>
        <v>156.50153072724561</v>
      </c>
      <c r="L467" s="118">
        <f t="shared" ref="L467:L474" si="312">+(J467*1000)/$G$6</f>
        <v>3.9796262315864372</v>
      </c>
      <c r="M467" s="119">
        <f t="shared" ref="M467:M474" si="313">(G467*J467)</f>
        <v>125.51422764325096</v>
      </c>
      <c r="N467" s="118">
        <f t="shared" ref="N467:N474" si="314">+K467*G467</f>
        <v>156.50153072724561</v>
      </c>
      <c r="O467" s="118">
        <f t="shared" ref="O467:O474" si="315">+L467*G467</f>
        <v>3.9796262315864372</v>
      </c>
      <c r="P467" s="120"/>
      <c r="Q467" s="120">
        <f>IF(P467="Bueno",G467-#REF!,G467)</f>
        <v>1</v>
      </c>
      <c r="R467" s="44"/>
    </row>
    <row r="468" spans="2:18" x14ac:dyDescent="0.25">
      <c r="B468" s="42" t="s">
        <v>309</v>
      </c>
      <c r="C468" s="51"/>
      <c r="D468" s="42" t="s">
        <v>250</v>
      </c>
      <c r="E468" s="43">
        <v>1</v>
      </c>
      <c r="F468" s="61">
        <v>1</v>
      </c>
      <c r="G468" s="43">
        <f t="shared" ref="G468:G474" si="316">E468*F468</f>
        <v>1</v>
      </c>
      <c r="H468" s="43"/>
      <c r="I468" s="96">
        <v>400</v>
      </c>
      <c r="J468" s="44"/>
      <c r="K468" s="118">
        <f t="shared" si="311"/>
        <v>0</v>
      </c>
      <c r="L468" s="118">
        <f t="shared" si="312"/>
        <v>0</v>
      </c>
      <c r="M468" s="119">
        <f t="shared" si="313"/>
        <v>0</v>
      </c>
      <c r="N468" s="118">
        <f t="shared" si="314"/>
        <v>0</v>
      </c>
      <c r="O468" s="118">
        <f t="shared" si="315"/>
        <v>0</v>
      </c>
      <c r="P468" s="120"/>
      <c r="Q468" s="120">
        <f>IF(P468="Bueno",G468-#REF!,G468)</f>
        <v>1</v>
      </c>
      <c r="R468" s="44"/>
    </row>
    <row r="469" spans="2:18" hidden="1" x14ac:dyDescent="0.25">
      <c r="B469" s="42" t="s">
        <v>55</v>
      </c>
      <c r="C469" s="51"/>
      <c r="D469" s="42" t="s">
        <v>12</v>
      </c>
      <c r="E469" s="43">
        <v>2</v>
      </c>
      <c r="F469" s="61">
        <v>1</v>
      </c>
      <c r="G469" s="43">
        <f t="shared" si="316"/>
        <v>2</v>
      </c>
      <c r="H469" s="43"/>
      <c r="I469" s="96">
        <v>35</v>
      </c>
      <c r="J469" s="44">
        <f t="shared" si="310"/>
        <v>52.927686355587753</v>
      </c>
      <c r="K469" s="118">
        <f t="shared" si="311"/>
        <v>65.994621391007172</v>
      </c>
      <c r="L469" s="118">
        <f t="shared" si="312"/>
        <v>1.6781556398256059</v>
      </c>
      <c r="M469" s="119">
        <f t="shared" si="313"/>
        <v>105.85537271117551</v>
      </c>
      <c r="N469" s="118">
        <f t="shared" si="314"/>
        <v>131.98924278201434</v>
      </c>
      <c r="O469" s="118">
        <f t="shared" si="315"/>
        <v>3.3563112796512118</v>
      </c>
      <c r="P469" s="120"/>
      <c r="Q469" s="120">
        <f>IF(P469="Bueno",G469-#REF!,G469)</f>
        <v>2</v>
      </c>
      <c r="R469" s="44"/>
    </row>
    <row r="470" spans="2:18" hidden="1" x14ac:dyDescent="0.25">
      <c r="B470" s="42" t="s">
        <v>383</v>
      </c>
      <c r="C470" s="51"/>
      <c r="D470" s="42" t="s">
        <v>12</v>
      </c>
      <c r="E470" s="43">
        <v>2</v>
      </c>
      <c r="F470" s="61">
        <v>1</v>
      </c>
      <c r="G470" s="43">
        <f t="shared" si="316"/>
        <v>2</v>
      </c>
      <c r="H470" s="43"/>
      <c r="I470" s="96">
        <v>124</v>
      </c>
      <c r="J470" s="44">
        <f t="shared" si="310"/>
        <v>187.51523165979663</v>
      </c>
      <c r="K470" s="118">
        <f t="shared" si="311"/>
        <v>233.80951578528257</v>
      </c>
      <c r="L470" s="118">
        <f t="shared" si="312"/>
        <v>5.945465695382147</v>
      </c>
      <c r="M470" s="119">
        <f t="shared" si="313"/>
        <v>375.03046331959325</v>
      </c>
      <c r="N470" s="118">
        <f t="shared" si="314"/>
        <v>467.61903157056514</v>
      </c>
      <c r="O470" s="118">
        <f t="shared" si="315"/>
        <v>11.890931390764294</v>
      </c>
      <c r="P470" s="120"/>
      <c r="Q470" s="120">
        <f>IF(P470="Bueno",G470-#REF!,G470)</f>
        <v>2</v>
      </c>
      <c r="R470" s="44"/>
    </row>
    <row r="471" spans="2:18" x14ac:dyDescent="0.25">
      <c r="B471" s="42" t="s">
        <v>331</v>
      </c>
      <c r="C471" s="51"/>
      <c r="D471" s="42" t="s">
        <v>250</v>
      </c>
      <c r="E471" s="43">
        <v>1</v>
      </c>
      <c r="F471" s="61">
        <v>1</v>
      </c>
      <c r="G471" s="43">
        <f t="shared" si="316"/>
        <v>1</v>
      </c>
      <c r="H471" s="43"/>
      <c r="I471" s="96">
        <v>200</v>
      </c>
      <c r="J471" s="44"/>
      <c r="K471" s="118">
        <f t="shared" si="311"/>
        <v>0</v>
      </c>
      <c r="L471" s="118">
        <f t="shared" si="312"/>
        <v>0</v>
      </c>
      <c r="M471" s="119">
        <f t="shared" si="313"/>
        <v>0</v>
      </c>
      <c r="N471" s="118">
        <f t="shared" si="314"/>
        <v>0</v>
      </c>
      <c r="O471" s="118">
        <f t="shared" si="315"/>
        <v>0</v>
      </c>
      <c r="P471" s="120"/>
      <c r="Q471" s="120">
        <f>IF(P471="Bueno",G471-#REF!,G471)</f>
        <v>1</v>
      </c>
      <c r="R471" s="44"/>
    </row>
    <row r="472" spans="2:18" hidden="1" x14ac:dyDescent="0.25">
      <c r="B472" s="42" t="s">
        <v>407</v>
      </c>
      <c r="C472" s="51" t="s">
        <v>115</v>
      </c>
      <c r="D472" s="42" t="s">
        <v>12</v>
      </c>
      <c r="E472" s="43">
        <v>1</v>
      </c>
      <c r="F472" s="61">
        <v>1</v>
      </c>
      <c r="G472" s="43">
        <f t="shared" si="316"/>
        <v>1</v>
      </c>
      <c r="H472" s="43"/>
      <c r="I472" s="96">
        <v>0</v>
      </c>
      <c r="J472" s="44">
        <f t="shared" si="310"/>
        <v>0</v>
      </c>
      <c r="K472" s="118">
        <f t="shared" si="311"/>
        <v>0</v>
      </c>
      <c r="L472" s="118">
        <f t="shared" si="312"/>
        <v>0</v>
      </c>
      <c r="M472" s="119">
        <f t="shared" si="313"/>
        <v>0</v>
      </c>
      <c r="N472" s="118">
        <f t="shared" si="314"/>
        <v>0</v>
      </c>
      <c r="O472" s="118">
        <f t="shared" si="315"/>
        <v>0</v>
      </c>
      <c r="P472" s="120"/>
      <c r="Q472" s="120">
        <f>IF(P472="Bueno",G472-#REF!,G472)</f>
        <v>1</v>
      </c>
      <c r="R472" s="44"/>
    </row>
    <row r="473" spans="2:18" hidden="1" x14ac:dyDescent="0.25">
      <c r="B473" s="42" t="s">
        <v>360</v>
      </c>
      <c r="C473" s="51" t="s">
        <v>115</v>
      </c>
      <c r="D473" s="42" t="s">
        <v>12</v>
      </c>
      <c r="E473" s="43">
        <v>1</v>
      </c>
      <c r="F473" s="61">
        <v>1</v>
      </c>
      <c r="G473" s="43">
        <f t="shared" si="316"/>
        <v>1</v>
      </c>
      <c r="H473" s="43"/>
      <c r="I473" s="96">
        <v>0</v>
      </c>
      <c r="J473" s="44">
        <f t="shared" si="310"/>
        <v>0</v>
      </c>
      <c r="K473" s="118">
        <f t="shared" si="311"/>
        <v>0</v>
      </c>
      <c r="L473" s="118">
        <f t="shared" si="312"/>
        <v>0</v>
      </c>
      <c r="M473" s="119">
        <f t="shared" si="313"/>
        <v>0</v>
      </c>
      <c r="N473" s="118">
        <f t="shared" si="314"/>
        <v>0</v>
      </c>
      <c r="O473" s="118">
        <f t="shared" si="315"/>
        <v>0</v>
      </c>
      <c r="P473" s="120"/>
      <c r="Q473" s="120">
        <f>IF(P473="Bueno",G473-#REF!,G473)</f>
        <v>1</v>
      </c>
      <c r="R473" s="44"/>
    </row>
    <row r="474" spans="2:18" hidden="1" x14ac:dyDescent="0.25">
      <c r="B474" s="42" t="s">
        <v>409</v>
      </c>
      <c r="C474" s="51" t="s">
        <v>115</v>
      </c>
      <c r="D474" s="42" t="s">
        <v>12</v>
      </c>
      <c r="E474" s="43">
        <v>1</v>
      </c>
      <c r="F474" s="61">
        <v>1</v>
      </c>
      <c r="G474" s="43">
        <f t="shared" si="316"/>
        <v>1</v>
      </c>
      <c r="H474" s="43"/>
      <c r="I474" s="96">
        <v>0</v>
      </c>
      <c r="J474" s="44">
        <f t="shared" si="310"/>
        <v>0</v>
      </c>
      <c r="K474" s="118">
        <f t="shared" si="311"/>
        <v>0</v>
      </c>
      <c r="L474" s="118">
        <f t="shared" si="312"/>
        <v>0</v>
      </c>
      <c r="M474" s="119">
        <f t="shared" si="313"/>
        <v>0</v>
      </c>
      <c r="N474" s="118">
        <f t="shared" si="314"/>
        <v>0</v>
      </c>
      <c r="O474" s="118">
        <f t="shared" si="315"/>
        <v>0</v>
      </c>
      <c r="P474" s="120"/>
      <c r="Q474" s="120">
        <f>IF(P474="Bueno",G474-#REF!,G474)</f>
        <v>1</v>
      </c>
      <c r="R474" s="44"/>
    </row>
    <row r="475" spans="2:18" x14ac:dyDescent="0.25">
      <c r="B475" s="53" t="s">
        <v>187</v>
      </c>
      <c r="C475" s="80"/>
      <c r="D475" s="53"/>
      <c r="E475" s="54"/>
      <c r="F475" s="85"/>
      <c r="G475" s="54"/>
      <c r="H475" s="54"/>
      <c r="I475" s="232"/>
      <c r="J475" s="159"/>
      <c r="K475" s="121"/>
      <c r="L475" s="121"/>
      <c r="M475" s="121"/>
      <c r="N475" s="121"/>
      <c r="O475" s="121"/>
      <c r="P475" s="122"/>
      <c r="Q475" s="122"/>
      <c r="R475" s="159"/>
    </row>
    <row r="476" spans="2:18" x14ac:dyDescent="0.25">
      <c r="B476" s="146" t="s">
        <v>188</v>
      </c>
      <c r="C476" s="147"/>
      <c r="D476" s="124"/>
      <c r="E476" s="125"/>
      <c r="F476" s="160"/>
      <c r="G476" s="189"/>
      <c r="H476" s="189"/>
      <c r="I476" s="231"/>
      <c r="J476" s="129"/>
      <c r="K476" s="127"/>
      <c r="L476" s="127"/>
      <c r="M476" s="127"/>
      <c r="N476" s="127"/>
      <c r="O476" s="127"/>
      <c r="P476" s="128"/>
      <c r="Q476" s="128"/>
      <c r="R476" s="129"/>
    </row>
    <row r="477" spans="2:18" ht="48" x14ac:dyDescent="0.25">
      <c r="B477" s="50" t="s">
        <v>250</v>
      </c>
      <c r="C477" s="50"/>
      <c r="D477" s="50"/>
      <c r="E477" s="50" t="s">
        <v>239</v>
      </c>
      <c r="F477" s="50" t="s">
        <v>240</v>
      </c>
      <c r="G477" s="50" t="s">
        <v>1</v>
      </c>
      <c r="H477" s="50" t="s">
        <v>117</v>
      </c>
      <c r="I477" s="93" t="s">
        <v>99</v>
      </c>
      <c r="J477" s="50" t="s">
        <v>99</v>
      </c>
      <c r="K477" s="123" t="s">
        <v>100</v>
      </c>
      <c r="L477" s="123" t="s">
        <v>101</v>
      </c>
      <c r="M477" s="123" t="s">
        <v>102</v>
      </c>
      <c r="N477" s="123" t="s">
        <v>103</v>
      </c>
      <c r="O477" s="123" t="s">
        <v>104</v>
      </c>
      <c r="P477" s="123" t="s">
        <v>298</v>
      </c>
      <c r="Q477" s="123" t="s">
        <v>223</v>
      </c>
      <c r="R477" s="50" t="s">
        <v>238</v>
      </c>
    </row>
    <row r="478" spans="2:18" hidden="1" x14ac:dyDescent="0.25">
      <c r="B478" s="42" t="s">
        <v>84</v>
      </c>
      <c r="C478" s="51"/>
      <c r="D478" s="42" t="s">
        <v>12</v>
      </c>
      <c r="E478" s="43">
        <v>1</v>
      </c>
      <c r="F478" s="61">
        <v>1</v>
      </c>
      <c r="G478" s="43">
        <f>E478*F478</f>
        <v>1</v>
      </c>
      <c r="H478" s="43"/>
      <c r="I478" s="96">
        <v>83</v>
      </c>
      <c r="J478" s="44">
        <f t="shared" ref="J478:J483" si="317">I478*factor1</f>
        <v>125.51422764325096</v>
      </c>
      <c r="K478" s="118">
        <f t="shared" ref="K478:K483" si="318">+J478/$G$5*1000</f>
        <v>156.50153072724561</v>
      </c>
      <c r="L478" s="118">
        <f t="shared" ref="L478:L483" si="319">+(J478*1000)/$G$6</f>
        <v>3.9796262315864372</v>
      </c>
      <c r="M478" s="119">
        <f t="shared" ref="M478:M483" si="320">(G478*J478)</f>
        <v>125.51422764325096</v>
      </c>
      <c r="N478" s="118">
        <f t="shared" ref="N478:N483" si="321">+K478*G478</f>
        <v>156.50153072724561</v>
      </c>
      <c r="O478" s="118">
        <f t="shared" ref="O478:O483" si="322">+L478*G478</f>
        <v>3.9796262315864372</v>
      </c>
      <c r="P478" s="120"/>
      <c r="Q478" s="120">
        <f>IF(P478="Bueno",G478-#REF!,G478)</f>
        <v>1</v>
      </c>
      <c r="R478" s="44"/>
    </row>
    <row r="479" spans="2:18" x14ac:dyDescent="0.25">
      <c r="B479" s="42" t="s">
        <v>309</v>
      </c>
      <c r="C479" s="51"/>
      <c r="D479" s="42" t="s">
        <v>250</v>
      </c>
      <c r="E479" s="43">
        <v>1</v>
      </c>
      <c r="F479" s="61">
        <v>1</v>
      </c>
      <c r="G479" s="43">
        <v>1</v>
      </c>
      <c r="H479" s="43"/>
      <c r="I479" s="96">
        <v>400</v>
      </c>
      <c r="J479" s="44"/>
      <c r="K479" s="118">
        <f t="shared" si="318"/>
        <v>0</v>
      </c>
      <c r="L479" s="118">
        <f t="shared" si="319"/>
        <v>0</v>
      </c>
      <c r="M479" s="119">
        <f t="shared" si="320"/>
        <v>0</v>
      </c>
      <c r="N479" s="118">
        <f t="shared" si="321"/>
        <v>0</v>
      </c>
      <c r="O479" s="118">
        <f t="shared" si="322"/>
        <v>0</v>
      </c>
      <c r="P479" s="120"/>
      <c r="Q479" s="120">
        <f>IF(P479="Bueno",G479-#REF!,G479)</f>
        <v>1</v>
      </c>
      <c r="R479" s="44"/>
    </row>
    <row r="480" spans="2:18" hidden="1" x14ac:dyDescent="0.25">
      <c r="B480" s="42" t="s">
        <v>55</v>
      </c>
      <c r="C480" s="51"/>
      <c r="D480" s="42" t="s">
        <v>12</v>
      </c>
      <c r="E480" s="43">
        <v>2</v>
      </c>
      <c r="F480" s="61">
        <v>1</v>
      </c>
      <c r="G480" s="43">
        <v>2</v>
      </c>
      <c r="H480" s="43"/>
      <c r="I480" s="96">
        <v>35</v>
      </c>
      <c r="J480" s="44">
        <f t="shared" si="317"/>
        <v>52.927686355587753</v>
      </c>
      <c r="K480" s="118">
        <f t="shared" si="318"/>
        <v>65.994621391007172</v>
      </c>
      <c r="L480" s="118">
        <f t="shared" si="319"/>
        <v>1.6781556398256059</v>
      </c>
      <c r="M480" s="119">
        <f t="shared" si="320"/>
        <v>105.85537271117551</v>
      </c>
      <c r="N480" s="118">
        <f t="shared" si="321"/>
        <v>131.98924278201434</v>
      </c>
      <c r="O480" s="118">
        <f t="shared" si="322"/>
        <v>3.3563112796512118</v>
      </c>
      <c r="P480" s="120"/>
      <c r="Q480" s="120">
        <f>IF(P480="Bueno",G480-#REF!,G480)</f>
        <v>2</v>
      </c>
      <c r="R480" s="44"/>
    </row>
    <row r="481" spans="2:18" hidden="1" x14ac:dyDescent="0.25">
      <c r="B481" s="42" t="s">
        <v>407</v>
      </c>
      <c r="C481" s="51" t="s">
        <v>115</v>
      </c>
      <c r="D481" s="42" t="s">
        <v>12</v>
      </c>
      <c r="E481" s="43">
        <v>1</v>
      </c>
      <c r="F481" s="61">
        <v>1</v>
      </c>
      <c r="G481" s="43">
        <v>1</v>
      </c>
      <c r="H481" s="43"/>
      <c r="I481" s="96">
        <v>0</v>
      </c>
      <c r="J481" s="44">
        <f t="shared" si="317"/>
        <v>0</v>
      </c>
      <c r="K481" s="118">
        <f t="shared" si="318"/>
        <v>0</v>
      </c>
      <c r="L481" s="118">
        <f t="shared" si="319"/>
        <v>0</v>
      </c>
      <c r="M481" s="119">
        <f t="shared" si="320"/>
        <v>0</v>
      </c>
      <c r="N481" s="118">
        <f t="shared" si="321"/>
        <v>0</v>
      </c>
      <c r="O481" s="118">
        <f t="shared" si="322"/>
        <v>0</v>
      </c>
      <c r="P481" s="120"/>
      <c r="Q481" s="120">
        <f>IF(P481="Bueno",G481-#REF!,G481)</f>
        <v>1</v>
      </c>
      <c r="R481" s="44"/>
    </row>
    <row r="482" spans="2:18" hidden="1" x14ac:dyDescent="0.25">
      <c r="B482" s="42" t="s">
        <v>360</v>
      </c>
      <c r="C482" s="51" t="s">
        <v>115</v>
      </c>
      <c r="D482" s="42" t="s">
        <v>12</v>
      </c>
      <c r="E482" s="43">
        <v>1</v>
      </c>
      <c r="F482" s="61">
        <v>1</v>
      </c>
      <c r="G482" s="43">
        <v>1</v>
      </c>
      <c r="H482" s="43"/>
      <c r="I482" s="96">
        <v>0</v>
      </c>
      <c r="J482" s="44">
        <f t="shared" si="317"/>
        <v>0</v>
      </c>
      <c r="K482" s="118">
        <f t="shared" si="318"/>
        <v>0</v>
      </c>
      <c r="L482" s="118">
        <f t="shared" si="319"/>
        <v>0</v>
      </c>
      <c r="M482" s="119">
        <f t="shared" si="320"/>
        <v>0</v>
      </c>
      <c r="N482" s="118">
        <f t="shared" si="321"/>
        <v>0</v>
      </c>
      <c r="O482" s="118">
        <f t="shared" si="322"/>
        <v>0</v>
      </c>
      <c r="P482" s="120"/>
      <c r="Q482" s="120">
        <f>IF(P482="Bueno",G482-#REF!,G482)</f>
        <v>1</v>
      </c>
      <c r="R482" s="44"/>
    </row>
    <row r="483" spans="2:18" hidden="1" x14ac:dyDescent="0.25">
      <c r="B483" s="42" t="s">
        <v>409</v>
      </c>
      <c r="C483" s="51" t="s">
        <v>115</v>
      </c>
      <c r="D483" s="42" t="s">
        <v>12</v>
      </c>
      <c r="E483" s="43">
        <v>1</v>
      </c>
      <c r="F483" s="61">
        <v>1</v>
      </c>
      <c r="G483" s="43">
        <v>1</v>
      </c>
      <c r="H483" s="43"/>
      <c r="I483" s="96">
        <v>0</v>
      </c>
      <c r="J483" s="44">
        <f t="shared" si="317"/>
        <v>0</v>
      </c>
      <c r="K483" s="118">
        <f t="shared" si="318"/>
        <v>0</v>
      </c>
      <c r="L483" s="118">
        <f t="shared" si="319"/>
        <v>0</v>
      </c>
      <c r="M483" s="119">
        <f t="shared" si="320"/>
        <v>0</v>
      </c>
      <c r="N483" s="118">
        <f t="shared" si="321"/>
        <v>0</v>
      </c>
      <c r="O483" s="118">
        <f t="shared" si="322"/>
        <v>0</v>
      </c>
      <c r="P483" s="120"/>
      <c r="Q483" s="120">
        <f>IF(P483="Bueno",G483-#REF!,G483)</f>
        <v>1</v>
      </c>
      <c r="R483" s="44"/>
    </row>
    <row r="484" spans="2:18" x14ac:dyDescent="0.25">
      <c r="B484" s="53" t="s">
        <v>189</v>
      </c>
      <c r="C484" s="80"/>
      <c r="D484" s="53"/>
      <c r="E484" s="54"/>
      <c r="F484" s="85"/>
      <c r="G484" s="54"/>
      <c r="H484" s="54"/>
      <c r="I484" s="232"/>
      <c r="J484" s="159"/>
      <c r="K484" s="121"/>
      <c r="L484" s="121"/>
      <c r="M484" s="121"/>
      <c r="N484" s="121"/>
      <c r="O484" s="121"/>
      <c r="P484" s="122"/>
      <c r="Q484" s="122"/>
      <c r="R484" s="159"/>
    </row>
    <row r="485" spans="2:18" x14ac:dyDescent="0.25">
      <c r="B485" s="146" t="s">
        <v>192</v>
      </c>
      <c r="C485" s="147"/>
      <c r="D485" s="124"/>
      <c r="E485" s="125"/>
      <c r="F485" s="160"/>
      <c r="G485" s="189"/>
      <c r="H485" s="189"/>
      <c r="I485" s="231"/>
      <c r="J485" s="129"/>
      <c r="K485" s="127"/>
      <c r="L485" s="127"/>
      <c r="M485" s="127"/>
      <c r="N485" s="127"/>
      <c r="O485" s="127"/>
      <c r="P485" s="128"/>
      <c r="Q485" s="128"/>
      <c r="R485" s="129"/>
    </row>
    <row r="486" spans="2:18" ht="48" x14ac:dyDescent="0.25">
      <c r="B486" s="50" t="s">
        <v>250</v>
      </c>
      <c r="C486" s="50"/>
      <c r="D486" s="50"/>
      <c r="E486" s="50" t="s">
        <v>239</v>
      </c>
      <c r="F486" s="50" t="s">
        <v>240</v>
      </c>
      <c r="G486" s="50" t="s">
        <v>1</v>
      </c>
      <c r="H486" s="50" t="s">
        <v>117</v>
      </c>
      <c r="I486" s="93" t="s">
        <v>99</v>
      </c>
      <c r="J486" s="50" t="s">
        <v>99</v>
      </c>
      <c r="K486" s="123" t="s">
        <v>100</v>
      </c>
      <c r="L486" s="123" t="s">
        <v>101</v>
      </c>
      <c r="M486" s="123" t="s">
        <v>102</v>
      </c>
      <c r="N486" s="123" t="s">
        <v>103</v>
      </c>
      <c r="O486" s="123" t="s">
        <v>104</v>
      </c>
      <c r="P486" s="123" t="s">
        <v>298</v>
      </c>
      <c r="Q486" s="123" t="s">
        <v>223</v>
      </c>
      <c r="R486" s="50" t="s">
        <v>238</v>
      </c>
    </row>
    <row r="487" spans="2:18" hidden="1" x14ac:dyDescent="0.25">
      <c r="B487" s="42" t="s">
        <v>376</v>
      </c>
      <c r="C487" s="51" t="s">
        <v>115</v>
      </c>
      <c r="D487" s="42" t="s">
        <v>12</v>
      </c>
      <c r="E487" s="43">
        <v>1</v>
      </c>
      <c r="F487" s="61">
        <v>1</v>
      </c>
      <c r="G487" s="43">
        <v>1</v>
      </c>
      <c r="H487" s="43"/>
      <c r="I487" s="96">
        <v>0</v>
      </c>
      <c r="J487" s="44">
        <f t="shared" ref="J487:J488" si="323">I487*factor1</f>
        <v>0</v>
      </c>
      <c r="K487" s="118">
        <f t="shared" ref="K487:K488" si="324">+J487/$G$5*1000</f>
        <v>0</v>
      </c>
      <c r="L487" s="118">
        <f>+(J487*1000)/$G$6</f>
        <v>0</v>
      </c>
      <c r="M487" s="119">
        <f t="shared" ref="M487:M488" si="325">(G487*J487)</f>
        <v>0</v>
      </c>
      <c r="N487" s="118">
        <f t="shared" ref="N487:N488" si="326">+K487*G487</f>
        <v>0</v>
      </c>
      <c r="O487" s="118">
        <f t="shared" ref="O487:O488" si="327">+L487*G487</f>
        <v>0</v>
      </c>
      <c r="P487" s="120"/>
      <c r="Q487" s="120">
        <f>IF(P487="Bueno",G487-#REF!,G487)</f>
        <v>1</v>
      </c>
      <c r="R487" s="44"/>
    </row>
    <row r="488" spans="2:18" hidden="1" x14ac:dyDescent="0.25">
      <c r="B488" s="42" t="s">
        <v>74</v>
      </c>
      <c r="C488" s="51"/>
      <c r="D488" s="42" t="s">
        <v>12</v>
      </c>
      <c r="E488" s="43">
        <v>1</v>
      </c>
      <c r="F488" s="61">
        <v>1</v>
      </c>
      <c r="G488" s="43">
        <v>1</v>
      </c>
      <c r="H488" s="43"/>
      <c r="I488" s="96">
        <v>20</v>
      </c>
      <c r="J488" s="44">
        <f t="shared" si="323"/>
        <v>30.244392203193001</v>
      </c>
      <c r="K488" s="118">
        <f t="shared" si="324"/>
        <v>37.711212223432668</v>
      </c>
      <c r="L488" s="118">
        <f>+(J488*1000)/$G$6</f>
        <v>0.9589460799003463</v>
      </c>
      <c r="M488" s="119">
        <f t="shared" si="325"/>
        <v>30.244392203193001</v>
      </c>
      <c r="N488" s="118">
        <f t="shared" si="326"/>
        <v>37.711212223432668</v>
      </c>
      <c r="O488" s="118">
        <f t="shared" si="327"/>
        <v>0.9589460799003463</v>
      </c>
      <c r="P488" s="120"/>
      <c r="Q488" s="120">
        <f>IF(P488="Bueno",G488-#REF!,G488)</f>
        <v>1</v>
      </c>
      <c r="R488" s="44"/>
    </row>
    <row r="489" spans="2:18" x14ac:dyDescent="0.25">
      <c r="B489" s="53" t="s">
        <v>193</v>
      </c>
      <c r="C489" s="80"/>
      <c r="D489" s="53"/>
      <c r="E489" s="54"/>
      <c r="F489" s="85"/>
      <c r="G489" s="54"/>
      <c r="H489" s="54"/>
      <c r="I489" s="232"/>
      <c r="J489" s="159"/>
      <c r="K489" s="121"/>
      <c r="L489" s="121"/>
      <c r="M489" s="121"/>
      <c r="N489" s="121"/>
      <c r="O489" s="121"/>
      <c r="P489" s="122"/>
      <c r="Q489" s="122"/>
      <c r="R489" s="159"/>
    </row>
    <row r="490" spans="2:18" x14ac:dyDescent="0.25">
      <c r="B490" s="146" t="s">
        <v>194</v>
      </c>
      <c r="C490" s="147"/>
      <c r="D490" s="124"/>
      <c r="E490" s="125"/>
      <c r="F490" s="160"/>
      <c r="G490" s="189"/>
      <c r="H490" s="189"/>
      <c r="I490" s="231"/>
      <c r="J490" s="129"/>
      <c r="K490" s="127"/>
      <c r="L490" s="127"/>
      <c r="M490" s="127"/>
      <c r="N490" s="127"/>
      <c r="O490" s="127"/>
      <c r="P490" s="128"/>
      <c r="Q490" s="128"/>
      <c r="R490" s="129"/>
    </row>
    <row r="491" spans="2:18" ht="48" x14ac:dyDescent="0.25">
      <c r="B491" s="50" t="s">
        <v>250</v>
      </c>
      <c r="C491" s="50"/>
      <c r="D491" s="50"/>
      <c r="E491" s="50" t="s">
        <v>239</v>
      </c>
      <c r="F491" s="50" t="s">
        <v>240</v>
      </c>
      <c r="G491" s="50" t="s">
        <v>1</v>
      </c>
      <c r="H491" s="50" t="s">
        <v>117</v>
      </c>
      <c r="I491" s="93" t="s">
        <v>99</v>
      </c>
      <c r="J491" s="50" t="s">
        <v>99</v>
      </c>
      <c r="K491" s="123" t="s">
        <v>100</v>
      </c>
      <c r="L491" s="123" t="s">
        <v>101</v>
      </c>
      <c r="M491" s="123" t="s">
        <v>102</v>
      </c>
      <c r="N491" s="123" t="s">
        <v>103</v>
      </c>
      <c r="O491" s="123" t="s">
        <v>104</v>
      </c>
      <c r="P491" s="123" t="s">
        <v>298</v>
      </c>
      <c r="Q491" s="123" t="s">
        <v>223</v>
      </c>
      <c r="R491" s="50" t="s">
        <v>238</v>
      </c>
    </row>
    <row r="492" spans="2:18" hidden="1" x14ac:dyDescent="0.25">
      <c r="B492" s="42" t="s">
        <v>410</v>
      </c>
      <c r="C492" s="51"/>
      <c r="D492" s="42" t="s">
        <v>12</v>
      </c>
      <c r="E492" s="43">
        <v>10</v>
      </c>
      <c r="F492" s="61">
        <v>1</v>
      </c>
      <c r="G492" s="43">
        <f>E492*F492</f>
        <v>10</v>
      </c>
      <c r="H492" s="43"/>
      <c r="I492" s="96">
        <v>49</v>
      </c>
      <c r="J492" s="44">
        <f t="shared" ref="J492:J497" si="328">I492*factor1</f>
        <v>74.098760897822856</v>
      </c>
      <c r="K492" s="118">
        <f t="shared" ref="K492:K497" si="329">+J492/$G$5*1000</f>
        <v>92.392469947410049</v>
      </c>
      <c r="L492" s="118">
        <f t="shared" ref="L492:L497" si="330">+(J492*1000)/$G$6</f>
        <v>2.3494178957558485</v>
      </c>
      <c r="M492" s="119">
        <f t="shared" ref="M492:M497" si="331">(G492*J492)</f>
        <v>740.98760897822854</v>
      </c>
      <c r="N492" s="118">
        <f t="shared" ref="N492:N497" si="332">+K492*G492</f>
        <v>923.92469947410052</v>
      </c>
      <c r="O492" s="118">
        <f t="shared" ref="O492:O497" si="333">+L492*G492</f>
        <v>23.494178957558486</v>
      </c>
      <c r="P492" s="120"/>
      <c r="Q492" s="120">
        <f>IF(P492="Bueno",G492-#REF!,G492)</f>
        <v>10</v>
      </c>
      <c r="R492" s="44"/>
    </row>
    <row r="493" spans="2:18" x14ac:dyDescent="0.25">
      <c r="B493" s="42" t="s">
        <v>195</v>
      </c>
      <c r="C493" s="51"/>
      <c r="D493" s="42" t="s">
        <v>250</v>
      </c>
      <c r="E493" s="43">
        <v>1</v>
      </c>
      <c r="F493" s="61">
        <v>1</v>
      </c>
      <c r="G493" s="43">
        <f t="shared" ref="G493:G497" si="334">E493*F493</f>
        <v>1</v>
      </c>
      <c r="H493" s="43"/>
      <c r="I493" s="96">
        <v>250</v>
      </c>
      <c r="J493" s="44"/>
      <c r="K493" s="118">
        <f t="shared" si="329"/>
        <v>0</v>
      </c>
      <c r="L493" s="118">
        <f t="shared" si="330"/>
        <v>0</v>
      </c>
      <c r="M493" s="119">
        <f t="shared" si="331"/>
        <v>0</v>
      </c>
      <c r="N493" s="118">
        <f t="shared" si="332"/>
        <v>0</v>
      </c>
      <c r="O493" s="118">
        <f t="shared" si="333"/>
        <v>0</v>
      </c>
      <c r="P493" s="120"/>
      <c r="Q493" s="120">
        <f>IF(P493="Bueno",G493-#REF!,G493)</f>
        <v>1</v>
      </c>
      <c r="R493" s="44"/>
    </row>
    <row r="494" spans="2:18" hidden="1" x14ac:dyDescent="0.25">
      <c r="B494" s="42" t="s">
        <v>196</v>
      </c>
      <c r="C494" s="51"/>
      <c r="D494" s="42" t="s">
        <v>12</v>
      </c>
      <c r="E494" s="43">
        <v>40</v>
      </c>
      <c r="F494" s="61">
        <v>1</v>
      </c>
      <c r="G494" s="43">
        <f t="shared" si="334"/>
        <v>40</v>
      </c>
      <c r="H494" s="43"/>
      <c r="I494" s="96">
        <v>20</v>
      </c>
      <c r="J494" s="44">
        <f t="shared" si="328"/>
        <v>30.244392203193001</v>
      </c>
      <c r="K494" s="118">
        <f t="shared" si="329"/>
        <v>37.711212223432668</v>
      </c>
      <c r="L494" s="118">
        <f t="shared" si="330"/>
        <v>0.9589460799003463</v>
      </c>
      <c r="M494" s="119">
        <f t="shared" si="331"/>
        <v>1209.7756881277201</v>
      </c>
      <c r="N494" s="118">
        <f t="shared" si="332"/>
        <v>1508.4484889373066</v>
      </c>
      <c r="O494" s="118">
        <f t="shared" si="333"/>
        <v>38.357843196013853</v>
      </c>
      <c r="P494" s="120"/>
      <c r="Q494" s="120">
        <f>IF(P494="Bueno",G494-#REF!,G494)</f>
        <v>40</v>
      </c>
      <c r="R494" s="44"/>
    </row>
    <row r="495" spans="2:18" hidden="1" x14ac:dyDescent="0.25">
      <c r="B495" s="47" t="s">
        <v>197</v>
      </c>
      <c r="C495" s="206"/>
      <c r="D495" s="42" t="s">
        <v>12</v>
      </c>
      <c r="E495" s="43">
        <v>2</v>
      </c>
      <c r="F495" s="61">
        <v>1</v>
      </c>
      <c r="G495" s="43">
        <f t="shared" si="334"/>
        <v>2</v>
      </c>
      <c r="H495" s="43"/>
      <c r="I495" s="96">
        <v>55</v>
      </c>
      <c r="J495" s="44">
        <f t="shared" si="328"/>
        <v>83.172078558780754</v>
      </c>
      <c r="K495" s="118">
        <f t="shared" si="329"/>
        <v>103.70583361443984</v>
      </c>
      <c r="L495" s="118">
        <f t="shared" si="330"/>
        <v>2.6371017197259521</v>
      </c>
      <c r="M495" s="119">
        <f t="shared" si="331"/>
        <v>166.34415711756151</v>
      </c>
      <c r="N495" s="118">
        <f t="shared" si="332"/>
        <v>207.41166722887968</v>
      </c>
      <c r="O495" s="118">
        <f t="shared" si="333"/>
        <v>5.2742034394519042</v>
      </c>
      <c r="P495" s="120"/>
      <c r="Q495" s="120">
        <f>IF(P495="Bueno",G495-#REF!,G495)</f>
        <v>2</v>
      </c>
      <c r="R495" s="44"/>
    </row>
    <row r="496" spans="2:18" hidden="1" x14ac:dyDescent="0.25">
      <c r="B496" s="47" t="s">
        <v>411</v>
      </c>
      <c r="C496" s="206" t="s">
        <v>115</v>
      </c>
      <c r="D496" s="42" t="s">
        <v>12</v>
      </c>
      <c r="E496" s="43">
        <v>1</v>
      </c>
      <c r="F496" s="61">
        <v>1</v>
      </c>
      <c r="G496" s="43">
        <f t="shared" si="334"/>
        <v>1</v>
      </c>
      <c r="H496" s="43"/>
      <c r="I496" s="96">
        <v>0</v>
      </c>
      <c r="J496" s="44">
        <f t="shared" si="328"/>
        <v>0</v>
      </c>
      <c r="K496" s="118">
        <f t="shared" si="329"/>
        <v>0</v>
      </c>
      <c r="L496" s="118">
        <f t="shared" si="330"/>
        <v>0</v>
      </c>
      <c r="M496" s="119">
        <f t="shared" si="331"/>
        <v>0</v>
      </c>
      <c r="N496" s="118">
        <f t="shared" si="332"/>
        <v>0</v>
      </c>
      <c r="O496" s="118">
        <f t="shared" si="333"/>
        <v>0</v>
      </c>
      <c r="P496" s="120"/>
      <c r="Q496" s="120">
        <f>IF(P496="Bueno",G496-#REF!,G496)</f>
        <v>1</v>
      </c>
      <c r="R496" s="44"/>
    </row>
    <row r="497" spans="2:18" hidden="1" x14ac:dyDescent="0.25">
      <c r="B497" s="47" t="s">
        <v>198</v>
      </c>
      <c r="C497" s="206"/>
      <c r="D497" s="42" t="s">
        <v>12</v>
      </c>
      <c r="E497" s="43">
        <v>4</v>
      </c>
      <c r="F497" s="61">
        <v>1</v>
      </c>
      <c r="G497" s="43">
        <f t="shared" si="334"/>
        <v>4</v>
      </c>
      <c r="H497" s="43"/>
      <c r="I497" s="96">
        <v>135</v>
      </c>
      <c r="J497" s="44">
        <f t="shared" si="328"/>
        <v>204.14964737155276</v>
      </c>
      <c r="K497" s="118">
        <f t="shared" si="329"/>
        <v>254.55068250817052</v>
      </c>
      <c r="L497" s="118">
        <f t="shared" si="330"/>
        <v>6.4728860393273377</v>
      </c>
      <c r="M497" s="119">
        <f t="shared" si="331"/>
        <v>816.59858948621104</v>
      </c>
      <c r="N497" s="118">
        <f t="shared" si="332"/>
        <v>1018.2027300326821</v>
      </c>
      <c r="O497" s="118">
        <f t="shared" si="333"/>
        <v>25.891544157309351</v>
      </c>
      <c r="P497" s="120"/>
      <c r="Q497" s="120">
        <f>IF(P497="Bueno",G497-#REF!,G497)</f>
        <v>4</v>
      </c>
      <c r="R497" s="44"/>
    </row>
    <row r="498" spans="2:18" x14ac:dyDescent="0.25">
      <c r="B498" s="53" t="s">
        <v>199</v>
      </c>
      <c r="C498" s="80"/>
      <c r="D498" s="53"/>
      <c r="E498" s="54"/>
      <c r="F498" s="85"/>
      <c r="G498" s="54"/>
      <c r="H498" s="54"/>
      <c r="I498" s="232"/>
      <c r="J498" s="159"/>
      <c r="K498" s="121"/>
      <c r="L498" s="121"/>
      <c r="M498" s="121"/>
      <c r="N498" s="121"/>
      <c r="O498" s="121"/>
      <c r="P498" s="122"/>
      <c r="Q498" s="122"/>
      <c r="R498" s="159"/>
    </row>
    <row r="499" spans="2:18" x14ac:dyDescent="0.25">
      <c r="B499" s="146" t="s">
        <v>200</v>
      </c>
      <c r="C499" s="147"/>
      <c r="D499" s="124"/>
      <c r="E499" s="125"/>
      <c r="F499" s="160"/>
      <c r="G499" s="189"/>
      <c r="H499" s="189"/>
      <c r="I499" s="231"/>
      <c r="J499" s="129"/>
      <c r="K499" s="127"/>
      <c r="L499" s="127"/>
      <c r="M499" s="127"/>
      <c r="N499" s="127"/>
      <c r="O499" s="127"/>
      <c r="P499" s="128"/>
      <c r="Q499" s="128"/>
      <c r="R499" s="129"/>
    </row>
    <row r="500" spans="2:18" ht="48" x14ac:dyDescent="0.25">
      <c r="B500" s="50" t="s">
        <v>250</v>
      </c>
      <c r="C500" s="50"/>
      <c r="D500" s="50"/>
      <c r="E500" s="50" t="s">
        <v>239</v>
      </c>
      <c r="F500" s="50" t="s">
        <v>240</v>
      </c>
      <c r="G500" s="50" t="s">
        <v>1</v>
      </c>
      <c r="H500" s="50" t="s">
        <v>117</v>
      </c>
      <c r="I500" s="93" t="s">
        <v>99</v>
      </c>
      <c r="J500" s="50" t="s">
        <v>99</v>
      </c>
      <c r="K500" s="123" t="s">
        <v>100</v>
      </c>
      <c r="L500" s="123" t="s">
        <v>101</v>
      </c>
      <c r="M500" s="123" t="s">
        <v>102</v>
      </c>
      <c r="N500" s="123" t="s">
        <v>103</v>
      </c>
      <c r="O500" s="123" t="s">
        <v>104</v>
      </c>
      <c r="P500" s="123" t="s">
        <v>298</v>
      </c>
      <c r="Q500" s="123" t="s">
        <v>223</v>
      </c>
      <c r="R500" s="50" t="s">
        <v>238</v>
      </c>
    </row>
    <row r="501" spans="2:18" hidden="1" x14ac:dyDescent="0.25">
      <c r="B501" s="42" t="s">
        <v>314</v>
      </c>
      <c r="C501" s="51" t="s">
        <v>115</v>
      </c>
      <c r="D501" s="42" t="s">
        <v>12</v>
      </c>
      <c r="E501" s="43">
        <v>40</v>
      </c>
      <c r="F501" s="61">
        <v>1</v>
      </c>
      <c r="G501" s="43">
        <f>E501*F501</f>
        <v>40</v>
      </c>
      <c r="H501" s="43"/>
      <c r="I501" s="96">
        <v>0</v>
      </c>
      <c r="J501" s="44">
        <f t="shared" ref="J501:J502" si="335">I501*factor1</f>
        <v>0</v>
      </c>
      <c r="K501" s="118">
        <f t="shared" ref="K501:K502" si="336">+J501/$G$5*1000</f>
        <v>0</v>
      </c>
      <c r="L501" s="118">
        <f>+(J501*1000)/$G$6</f>
        <v>0</v>
      </c>
      <c r="M501" s="119">
        <f t="shared" ref="M501:M502" si="337">(G501*J501)</f>
        <v>0</v>
      </c>
      <c r="N501" s="118">
        <f t="shared" ref="N501:N502" si="338">+K501*G501</f>
        <v>0</v>
      </c>
      <c r="O501" s="118">
        <f t="shared" ref="O501:O502" si="339">+L501*G501</f>
        <v>0</v>
      </c>
      <c r="P501" s="120"/>
      <c r="Q501" s="120">
        <f>IF(P501="Bueno",G501-#REF!,G501)</f>
        <v>40</v>
      </c>
      <c r="R501" s="44"/>
    </row>
    <row r="502" spans="2:18" hidden="1" x14ac:dyDescent="0.25">
      <c r="B502" s="42" t="s">
        <v>412</v>
      </c>
      <c r="C502" s="51" t="s">
        <v>115</v>
      </c>
      <c r="D502" s="42" t="s">
        <v>12</v>
      </c>
      <c r="E502" s="43">
        <v>2</v>
      </c>
      <c r="F502" s="61">
        <v>1</v>
      </c>
      <c r="G502" s="43">
        <f>E502*F502</f>
        <v>2</v>
      </c>
      <c r="H502" s="43"/>
      <c r="I502" s="96">
        <v>0</v>
      </c>
      <c r="J502" s="44">
        <f t="shared" si="335"/>
        <v>0</v>
      </c>
      <c r="K502" s="118">
        <f t="shared" si="336"/>
        <v>0</v>
      </c>
      <c r="L502" s="118">
        <f>+(J502*1000)/$G$6</f>
        <v>0</v>
      </c>
      <c r="M502" s="119">
        <f t="shared" si="337"/>
        <v>0</v>
      </c>
      <c r="N502" s="118">
        <f t="shared" si="338"/>
        <v>0</v>
      </c>
      <c r="O502" s="118">
        <f t="shared" si="339"/>
        <v>0</v>
      </c>
      <c r="P502" s="120"/>
      <c r="Q502" s="120">
        <f>IF(P502="Bueno",G502-#REF!,G502)</f>
        <v>2</v>
      </c>
      <c r="R502" s="44"/>
    </row>
    <row r="503" spans="2:18" x14ac:dyDescent="0.25">
      <c r="B503" s="53" t="s">
        <v>201</v>
      </c>
      <c r="C503" s="80"/>
      <c r="D503" s="53"/>
      <c r="E503" s="54"/>
      <c r="F503" s="85"/>
      <c r="G503" s="54"/>
      <c r="H503" s="54"/>
      <c r="I503" s="232"/>
      <c r="J503" s="159"/>
      <c r="K503" s="121"/>
      <c r="L503" s="121"/>
      <c r="M503" s="121"/>
      <c r="N503" s="121"/>
      <c r="O503" s="121"/>
      <c r="P503" s="122"/>
      <c r="Q503" s="122"/>
      <c r="R503" s="159"/>
    </row>
    <row r="504" spans="2:18" x14ac:dyDescent="0.25">
      <c r="B504" s="80" t="s">
        <v>94</v>
      </c>
      <c r="C504" s="81"/>
      <c r="D504" s="53"/>
      <c r="E504" s="54"/>
      <c r="F504" s="85"/>
      <c r="G504" s="108"/>
      <c r="H504" s="108"/>
      <c r="I504" s="232"/>
      <c r="J504" s="159"/>
      <c r="K504" s="121"/>
      <c r="L504" s="121"/>
      <c r="M504" s="121"/>
      <c r="N504" s="121"/>
      <c r="O504" s="121"/>
      <c r="P504" s="122"/>
      <c r="Q504" s="122"/>
      <c r="R504" s="159"/>
    </row>
    <row r="505" spans="2:18" x14ac:dyDescent="0.25">
      <c r="B505" s="146" t="s">
        <v>204</v>
      </c>
      <c r="C505" s="147"/>
      <c r="D505" s="124"/>
      <c r="E505" s="125"/>
      <c r="F505" s="160"/>
      <c r="G505" s="189"/>
      <c r="H505" s="189"/>
      <c r="I505" s="231"/>
      <c r="J505" s="129"/>
      <c r="K505" s="127"/>
      <c r="L505" s="127"/>
      <c r="M505" s="127"/>
      <c r="N505" s="127"/>
      <c r="O505" s="127"/>
      <c r="P505" s="128"/>
      <c r="Q505" s="128"/>
      <c r="R505" s="129"/>
    </row>
    <row r="506" spans="2:18" ht="48" x14ac:dyDescent="0.25">
      <c r="B506" s="50" t="s">
        <v>250</v>
      </c>
      <c r="C506" s="50"/>
      <c r="D506" s="50"/>
      <c r="E506" s="50" t="s">
        <v>239</v>
      </c>
      <c r="F506" s="50" t="s">
        <v>240</v>
      </c>
      <c r="G506" s="50" t="s">
        <v>1</v>
      </c>
      <c r="H506" s="50" t="s">
        <v>117</v>
      </c>
      <c r="I506" s="93" t="s">
        <v>99</v>
      </c>
      <c r="J506" s="50" t="s">
        <v>99</v>
      </c>
      <c r="K506" s="123" t="s">
        <v>100</v>
      </c>
      <c r="L506" s="123" t="s">
        <v>101</v>
      </c>
      <c r="M506" s="123" t="s">
        <v>102</v>
      </c>
      <c r="N506" s="123" t="s">
        <v>103</v>
      </c>
      <c r="O506" s="123" t="s">
        <v>104</v>
      </c>
      <c r="P506" s="123" t="s">
        <v>298</v>
      </c>
      <c r="Q506" s="123" t="s">
        <v>223</v>
      </c>
      <c r="R506" s="50" t="s">
        <v>238</v>
      </c>
    </row>
    <row r="507" spans="2:18" hidden="1" x14ac:dyDescent="0.25">
      <c r="B507" s="42" t="s">
        <v>84</v>
      </c>
      <c r="C507" s="51"/>
      <c r="D507" s="42" t="s">
        <v>12</v>
      </c>
      <c r="E507" s="43">
        <v>1</v>
      </c>
      <c r="F507" s="61">
        <v>1</v>
      </c>
      <c r="G507" s="43">
        <f>E507*F507</f>
        <v>1</v>
      </c>
      <c r="H507" s="43"/>
      <c r="I507" s="96">
        <v>83</v>
      </c>
      <c r="J507" s="44">
        <f t="shared" ref="J507:J512" si="340">I507*factor1</f>
        <v>125.51422764325096</v>
      </c>
      <c r="K507" s="118">
        <f t="shared" ref="K507:K512" si="341">+J507/$G$5*1000</f>
        <v>156.50153072724561</v>
      </c>
      <c r="L507" s="118">
        <f t="shared" ref="L507:L512" si="342">+(J507*1000)/$G$6</f>
        <v>3.9796262315864372</v>
      </c>
      <c r="M507" s="119">
        <f t="shared" ref="M507:M512" si="343">(G507*J507)</f>
        <v>125.51422764325096</v>
      </c>
      <c r="N507" s="118">
        <f t="shared" ref="N507:N512" si="344">+K507*G507</f>
        <v>156.50153072724561</v>
      </c>
      <c r="O507" s="118">
        <f t="shared" ref="O507:O512" si="345">+L507*G507</f>
        <v>3.9796262315864372</v>
      </c>
      <c r="P507" s="120"/>
      <c r="Q507" s="120">
        <f>IF(P507="Bueno",G507-#REF!,G507)</f>
        <v>1</v>
      </c>
      <c r="R507" s="44"/>
    </row>
    <row r="508" spans="2:18" x14ac:dyDescent="0.25">
      <c r="B508" s="42" t="s">
        <v>309</v>
      </c>
      <c r="C508" s="51"/>
      <c r="D508" s="42" t="s">
        <v>250</v>
      </c>
      <c r="E508" s="43">
        <v>1</v>
      </c>
      <c r="F508" s="61">
        <v>1</v>
      </c>
      <c r="G508" s="43">
        <f t="shared" ref="G508:G512" si="346">E508*F508</f>
        <v>1</v>
      </c>
      <c r="H508" s="43"/>
      <c r="I508" s="96">
        <v>400</v>
      </c>
      <c r="J508" s="44"/>
      <c r="K508" s="118">
        <f t="shared" si="341"/>
        <v>0</v>
      </c>
      <c r="L508" s="118">
        <f t="shared" si="342"/>
        <v>0</v>
      </c>
      <c r="M508" s="119">
        <f t="shared" si="343"/>
        <v>0</v>
      </c>
      <c r="N508" s="118">
        <f t="shared" si="344"/>
        <v>0</v>
      </c>
      <c r="O508" s="118">
        <f t="shared" si="345"/>
        <v>0</v>
      </c>
      <c r="P508" s="120"/>
      <c r="Q508" s="120">
        <f>IF(P508="Bueno",G508-#REF!,G508)</f>
        <v>1</v>
      </c>
      <c r="R508" s="44"/>
    </row>
    <row r="509" spans="2:18" hidden="1" x14ac:dyDescent="0.25">
      <c r="B509" s="42" t="s">
        <v>55</v>
      </c>
      <c r="C509" s="51"/>
      <c r="D509" s="42" t="s">
        <v>12</v>
      </c>
      <c r="E509" s="43">
        <v>2</v>
      </c>
      <c r="F509" s="61">
        <v>1</v>
      </c>
      <c r="G509" s="43">
        <f t="shared" si="346"/>
        <v>2</v>
      </c>
      <c r="H509" s="43"/>
      <c r="I509" s="96">
        <v>35</v>
      </c>
      <c r="J509" s="44">
        <f t="shared" si="340"/>
        <v>52.927686355587753</v>
      </c>
      <c r="K509" s="118">
        <f t="shared" si="341"/>
        <v>65.994621391007172</v>
      </c>
      <c r="L509" s="118">
        <f t="shared" si="342"/>
        <v>1.6781556398256059</v>
      </c>
      <c r="M509" s="119">
        <f t="shared" si="343"/>
        <v>105.85537271117551</v>
      </c>
      <c r="N509" s="118">
        <f t="shared" si="344"/>
        <v>131.98924278201434</v>
      </c>
      <c r="O509" s="118">
        <f t="shared" si="345"/>
        <v>3.3563112796512118</v>
      </c>
      <c r="P509" s="120"/>
      <c r="Q509" s="120">
        <f>IF(P509="Bueno",G509-#REF!,G509)</f>
        <v>2</v>
      </c>
      <c r="R509" s="44"/>
    </row>
    <row r="510" spans="2:18" hidden="1" x14ac:dyDescent="0.25">
      <c r="B510" s="42" t="s">
        <v>71</v>
      </c>
      <c r="C510" s="51"/>
      <c r="D510" s="42" t="s">
        <v>12</v>
      </c>
      <c r="E510" s="43">
        <v>1</v>
      </c>
      <c r="F510" s="61">
        <v>1</v>
      </c>
      <c r="G510" s="43">
        <f t="shared" si="346"/>
        <v>1</v>
      </c>
      <c r="H510" s="43"/>
      <c r="I510" s="96">
        <v>205</v>
      </c>
      <c r="J510" s="44">
        <f t="shared" si="340"/>
        <v>310.00502008272827</v>
      </c>
      <c r="K510" s="118">
        <f t="shared" si="341"/>
        <v>386.5399252901849</v>
      </c>
      <c r="L510" s="118">
        <f t="shared" si="342"/>
        <v>9.8291973189785491</v>
      </c>
      <c r="M510" s="119">
        <f t="shared" si="343"/>
        <v>310.00502008272827</v>
      </c>
      <c r="N510" s="118">
        <f t="shared" si="344"/>
        <v>386.5399252901849</v>
      </c>
      <c r="O510" s="118">
        <f t="shared" si="345"/>
        <v>9.8291973189785491</v>
      </c>
      <c r="P510" s="120"/>
      <c r="Q510" s="120">
        <f>IF(P510="Bueno",G510-#REF!,G510)</f>
        <v>1</v>
      </c>
      <c r="R510" s="44"/>
    </row>
    <row r="511" spans="2:18" hidden="1" x14ac:dyDescent="0.25">
      <c r="B511" s="42" t="s">
        <v>407</v>
      </c>
      <c r="C511" s="51" t="s">
        <v>115</v>
      </c>
      <c r="D511" s="42" t="s">
        <v>12</v>
      </c>
      <c r="E511" s="43">
        <v>1</v>
      </c>
      <c r="F511" s="61">
        <v>1</v>
      </c>
      <c r="G511" s="43">
        <f t="shared" si="346"/>
        <v>1</v>
      </c>
      <c r="H511" s="43"/>
      <c r="I511" s="96">
        <v>0</v>
      </c>
      <c r="J511" s="44">
        <f t="shared" si="340"/>
        <v>0</v>
      </c>
      <c r="K511" s="118">
        <f t="shared" si="341"/>
        <v>0</v>
      </c>
      <c r="L511" s="118">
        <f t="shared" si="342"/>
        <v>0</v>
      </c>
      <c r="M511" s="119">
        <f t="shared" si="343"/>
        <v>0</v>
      </c>
      <c r="N511" s="118">
        <f t="shared" si="344"/>
        <v>0</v>
      </c>
      <c r="O511" s="118">
        <f t="shared" si="345"/>
        <v>0</v>
      </c>
      <c r="P511" s="120"/>
      <c r="Q511" s="120">
        <f>IF(P511="Bueno",G511-#REF!,G511)</f>
        <v>1</v>
      </c>
      <c r="R511" s="44"/>
    </row>
    <row r="512" spans="2:18" hidden="1" x14ac:dyDescent="0.25">
      <c r="B512" s="42" t="s">
        <v>409</v>
      </c>
      <c r="C512" s="51" t="s">
        <v>115</v>
      </c>
      <c r="D512" s="42" t="s">
        <v>12</v>
      </c>
      <c r="E512" s="43">
        <v>1</v>
      </c>
      <c r="F512" s="61">
        <v>1</v>
      </c>
      <c r="G512" s="43">
        <f t="shared" si="346"/>
        <v>1</v>
      </c>
      <c r="H512" s="43"/>
      <c r="I512" s="96">
        <v>0</v>
      </c>
      <c r="J512" s="44">
        <f t="shared" si="340"/>
        <v>0</v>
      </c>
      <c r="K512" s="118">
        <f t="shared" si="341"/>
        <v>0</v>
      </c>
      <c r="L512" s="118">
        <f t="shared" si="342"/>
        <v>0</v>
      </c>
      <c r="M512" s="119">
        <f t="shared" si="343"/>
        <v>0</v>
      </c>
      <c r="N512" s="118">
        <f t="shared" si="344"/>
        <v>0</v>
      </c>
      <c r="O512" s="118">
        <f t="shared" si="345"/>
        <v>0</v>
      </c>
      <c r="P512" s="120"/>
      <c r="Q512" s="120">
        <f>IF(P512="Bueno",G512-#REF!,G512)</f>
        <v>1</v>
      </c>
      <c r="R512" s="44"/>
    </row>
    <row r="513" spans="2:18" x14ac:dyDescent="0.25">
      <c r="B513" s="53" t="s">
        <v>202</v>
      </c>
      <c r="C513" s="80"/>
      <c r="D513" s="53"/>
      <c r="E513" s="54"/>
      <c r="F513" s="85"/>
      <c r="G513" s="54"/>
      <c r="H513" s="54"/>
      <c r="I513" s="232"/>
      <c r="J513" s="159"/>
      <c r="K513" s="121"/>
      <c r="L513" s="121"/>
      <c r="M513" s="121"/>
      <c r="N513" s="121"/>
      <c r="O513" s="121"/>
      <c r="P513" s="122"/>
      <c r="Q513" s="122"/>
      <c r="R513" s="159"/>
    </row>
    <row r="514" spans="2:18" x14ac:dyDescent="0.25">
      <c r="B514" s="146" t="s">
        <v>413</v>
      </c>
      <c r="C514" s="147"/>
      <c r="D514" s="124"/>
      <c r="E514" s="125"/>
      <c r="F514" s="160"/>
      <c r="G514" s="189"/>
      <c r="H514" s="189"/>
      <c r="I514" s="231"/>
      <c r="J514" s="129"/>
      <c r="K514" s="127"/>
      <c r="L514" s="127"/>
      <c r="M514" s="127"/>
      <c r="N514" s="127"/>
      <c r="O514" s="127"/>
      <c r="P514" s="128"/>
      <c r="Q514" s="128"/>
      <c r="R514" s="129"/>
    </row>
    <row r="515" spans="2:18" ht="48" x14ac:dyDescent="0.25">
      <c r="B515" s="50" t="s">
        <v>250</v>
      </c>
      <c r="C515" s="50"/>
      <c r="D515" s="50"/>
      <c r="E515" s="50" t="s">
        <v>239</v>
      </c>
      <c r="F515" s="50" t="s">
        <v>240</v>
      </c>
      <c r="G515" s="50" t="s">
        <v>1</v>
      </c>
      <c r="H515" s="50" t="s">
        <v>117</v>
      </c>
      <c r="I515" s="93" t="s">
        <v>99</v>
      </c>
      <c r="J515" s="50" t="s">
        <v>99</v>
      </c>
      <c r="K515" s="123" t="s">
        <v>100</v>
      </c>
      <c r="L515" s="123" t="s">
        <v>101</v>
      </c>
      <c r="M515" s="123" t="s">
        <v>102</v>
      </c>
      <c r="N515" s="123" t="s">
        <v>103</v>
      </c>
      <c r="O515" s="123" t="s">
        <v>104</v>
      </c>
      <c r="P515" s="123" t="s">
        <v>298</v>
      </c>
      <c r="Q515" s="123" t="s">
        <v>223</v>
      </c>
      <c r="R515" s="50" t="s">
        <v>238</v>
      </c>
    </row>
    <row r="516" spans="2:18" hidden="1" x14ac:dyDescent="0.25">
      <c r="B516" s="42" t="s">
        <v>84</v>
      </c>
      <c r="C516" s="51"/>
      <c r="D516" s="42" t="s">
        <v>12</v>
      </c>
      <c r="E516" s="43">
        <v>6</v>
      </c>
      <c r="F516" s="61">
        <v>1</v>
      </c>
      <c r="G516" s="43">
        <f>E516*F516</f>
        <v>6</v>
      </c>
      <c r="H516" s="43"/>
      <c r="I516" s="96">
        <v>83</v>
      </c>
      <c r="J516" s="44">
        <f t="shared" ref="J516:J519" si="347">I516*factor1</f>
        <v>125.51422764325096</v>
      </c>
      <c r="K516" s="118">
        <f t="shared" ref="K516:K519" si="348">+J516/$G$5*1000</f>
        <v>156.50153072724561</v>
      </c>
      <c r="L516" s="118">
        <f>+(J516*1000)/$G$6</f>
        <v>3.9796262315864372</v>
      </c>
      <c r="M516" s="119">
        <f t="shared" ref="M516:M519" si="349">(G516*J516)</f>
        <v>753.08536585950583</v>
      </c>
      <c r="N516" s="118">
        <f t="shared" ref="N516:N519" si="350">+K516*G516</f>
        <v>939.00918436347365</v>
      </c>
      <c r="O516" s="118">
        <f t="shared" ref="O516:O519" si="351">+L516*G516</f>
        <v>23.877757389518624</v>
      </c>
      <c r="P516" s="120"/>
      <c r="Q516" s="120">
        <f>IF(P516="Bueno",G516-#REF!,G516)</f>
        <v>6</v>
      </c>
      <c r="R516" s="44"/>
    </row>
    <row r="517" spans="2:18" hidden="1" x14ac:dyDescent="0.25">
      <c r="B517" s="42" t="s">
        <v>414</v>
      </c>
      <c r="C517" s="51" t="s">
        <v>115</v>
      </c>
      <c r="D517" s="42" t="s">
        <v>12</v>
      </c>
      <c r="E517" s="43">
        <v>1</v>
      </c>
      <c r="F517" s="61">
        <v>1</v>
      </c>
      <c r="G517" s="43">
        <f t="shared" ref="G517:G519" si="352">E517*F517</f>
        <v>1</v>
      </c>
      <c r="H517" s="43"/>
      <c r="I517" s="96">
        <v>0</v>
      </c>
      <c r="J517" s="44">
        <f t="shared" si="347"/>
        <v>0</v>
      </c>
      <c r="K517" s="118">
        <f t="shared" si="348"/>
        <v>0</v>
      </c>
      <c r="L517" s="118">
        <f>+(J517*1000)/$G$6</f>
        <v>0</v>
      </c>
      <c r="M517" s="119">
        <f t="shared" si="349"/>
        <v>0</v>
      </c>
      <c r="N517" s="118">
        <f t="shared" si="350"/>
        <v>0</v>
      </c>
      <c r="O517" s="118">
        <f t="shared" si="351"/>
        <v>0</v>
      </c>
      <c r="P517" s="120"/>
      <c r="Q517" s="120">
        <f>IF(P517="Bueno",G517-#REF!,G517)</f>
        <v>1</v>
      </c>
      <c r="R517" s="44"/>
    </row>
    <row r="518" spans="2:18" x14ac:dyDescent="0.25">
      <c r="B518" s="42" t="s">
        <v>309</v>
      </c>
      <c r="C518" s="51"/>
      <c r="D518" s="42" t="s">
        <v>250</v>
      </c>
      <c r="E518" s="43">
        <v>6</v>
      </c>
      <c r="F518" s="61">
        <v>1</v>
      </c>
      <c r="G518" s="43">
        <f t="shared" si="352"/>
        <v>6</v>
      </c>
      <c r="H518" s="43"/>
      <c r="I518" s="96">
        <v>400</v>
      </c>
      <c r="J518" s="44"/>
      <c r="K518" s="118">
        <f t="shared" si="348"/>
        <v>0</v>
      </c>
      <c r="L518" s="118">
        <f>+(J518*1000)/$G$6</f>
        <v>0</v>
      </c>
      <c r="M518" s="119">
        <f t="shared" si="349"/>
        <v>0</v>
      </c>
      <c r="N518" s="118">
        <f t="shared" si="350"/>
        <v>0</v>
      </c>
      <c r="O518" s="118">
        <f t="shared" si="351"/>
        <v>0</v>
      </c>
      <c r="P518" s="120"/>
      <c r="Q518" s="120">
        <f>IF(P518="Bueno",G518-#REF!,G518)</f>
        <v>6</v>
      </c>
      <c r="R518" s="44"/>
    </row>
    <row r="519" spans="2:18" hidden="1" x14ac:dyDescent="0.25">
      <c r="B519" s="42" t="s">
        <v>415</v>
      </c>
      <c r="C519" s="51" t="s">
        <v>115</v>
      </c>
      <c r="D519" s="42" t="s">
        <v>12</v>
      </c>
      <c r="E519" s="43">
        <v>1</v>
      </c>
      <c r="F519" s="61">
        <v>1</v>
      </c>
      <c r="G519" s="43">
        <f t="shared" si="352"/>
        <v>1</v>
      </c>
      <c r="H519" s="43"/>
      <c r="I519" s="96">
        <v>0</v>
      </c>
      <c r="J519" s="44">
        <f t="shared" si="347"/>
        <v>0</v>
      </c>
      <c r="K519" s="118">
        <f t="shared" si="348"/>
        <v>0</v>
      </c>
      <c r="L519" s="118">
        <f>+(J519*1000)/$G$6</f>
        <v>0</v>
      </c>
      <c r="M519" s="119">
        <f t="shared" si="349"/>
        <v>0</v>
      </c>
      <c r="N519" s="118">
        <f t="shared" si="350"/>
        <v>0</v>
      </c>
      <c r="O519" s="118">
        <f t="shared" si="351"/>
        <v>0</v>
      </c>
      <c r="P519" s="120"/>
      <c r="Q519" s="120">
        <f>IF(P519="Bueno",G519-#REF!,G519)</f>
        <v>1</v>
      </c>
      <c r="R519" s="44"/>
    </row>
    <row r="520" spans="2:18" x14ac:dyDescent="0.25">
      <c r="B520" s="53" t="s">
        <v>205</v>
      </c>
      <c r="C520" s="80"/>
      <c r="D520" s="53"/>
      <c r="E520" s="54"/>
      <c r="F520" s="85"/>
      <c r="G520" s="54"/>
      <c r="H520" s="54"/>
      <c r="I520" s="232"/>
      <c r="J520" s="159"/>
      <c r="K520" s="121"/>
      <c r="L520" s="121"/>
      <c r="M520" s="121"/>
      <c r="N520" s="121"/>
      <c r="O520" s="121"/>
      <c r="P520" s="122"/>
      <c r="Q520" s="122"/>
      <c r="R520" s="159"/>
    </row>
    <row r="521" spans="2:18" x14ac:dyDescent="0.25">
      <c r="B521" s="146" t="s">
        <v>203</v>
      </c>
      <c r="C521" s="147"/>
      <c r="D521" s="124"/>
      <c r="E521" s="125"/>
      <c r="F521" s="160"/>
      <c r="G521" s="189"/>
      <c r="H521" s="189"/>
      <c r="I521" s="231"/>
      <c r="J521" s="129"/>
      <c r="K521" s="127"/>
      <c r="L521" s="127"/>
      <c r="M521" s="127"/>
      <c r="N521" s="127"/>
      <c r="O521" s="127"/>
      <c r="P521" s="128"/>
      <c r="Q521" s="128"/>
      <c r="R521" s="129"/>
    </row>
    <row r="522" spans="2:18" ht="48" x14ac:dyDescent="0.25">
      <c r="B522" s="50" t="s">
        <v>250</v>
      </c>
      <c r="C522" s="50"/>
      <c r="D522" s="50"/>
      <c r="E522" s="50" t="s">
        <v>239</v>
      </c>
      <c r="F522" s="50" t="s">
        <v>240</v>
      </c>
      <c r="G522" s="50" t="s">
        <v>1</v>
      </c>
      <c r="H522" s="50" t="s">
        <v>117</v>
      </c>
      <c r="I522" s="93" t="s">
        <v>99</v>
      </c>
      <c r="J522" s="50" t="s">
        <v>99</v>
      </c>
      <c r="K522" s="123" t="s">
        <v>100</v>
      </c>
      <c r="L522" s="123" t="s">
        <v>101</v>
      </c>
      <c r="M522" s="123" t="s">
        <v>102</v>
      </c>
      <c r="N522" s="123" t="s">
        <v>103</v>
      </c>
      <c r="O522" s="123" t="s">
        <v>104</v>
      </c>
      <c r="P522" s="123" t="s">
        <v>298</v>
      </c>
      <c r="Q522" s="123" t="s">
        <v>223</v>
      </c>
      <c r="R522" s="50" t="s">
        <v>238</v>
      </c>
    </row>
    <row r="523" spans="2:18" hidden="1" x14ac:dyDescent="0.25">
      <c r="B523" s="42" t="s">
        <v>416</v>
      </c>
      <c r="C523" s="51" t="s">
        <v>115</v>
      </c>
      <c r="D523" s="42" t="s">
        <v>12</v>
      </c>
      <c r="E523" s="43">
        <v>1</v>
      </c>
      <c r="F523" s="61">
        <v>1</v>
      </c>
      <c r="G523" s="43">
        <v>1</v>
      </c>
      <c r="H523" s="43"/>
      <c r="I523" s="96">
        <v>0</v>
      </c>
      <c r="J523" s="44">
        <f t="shared" ref="J523" si="353">I523*factor1</f>
        <v>0</v>
      </c>
      <c r="K523" s="118">
        <f t="shared" ref="K523" si="354">+J523/$G$5*1000</f>
        <v>0</v>
      </c>
      <c r="L523" s="118">
        <f>+(J523*1000)/$G$6</f>
        <v>0</v>
      </c>
      <c r="M523" s="119">
        <f t="shared" ref="M523" si="355">(G523*J523)</f>
        <v>0</v>
      </c>
      <c r="N523" s="118">
        <f t="shared" ref="N523" si="356">+K523*G523</f>
        <v>0</v>
      </c>
      <c r="O523" s="118">
        <f t="shared" ref="O523" si="357">+L523*G523</f>
        <v>0</v>
      </c>
      <c r="P523" s="120"/>
      <c r="Q523" s="120">
        <f>IF(P523="Bueno",G523-#REF!,G523)</f>
        <v>1</v>
      </c>
      <c r="R523" s="44"/>
    </row>
    <row r="524" spans="2:18" x14ac:dyDescent="0.25">
      <c r="B524" s="53" t="s">
        <v>428</v>
      </c>
      <c r="C524" s="80"/>
      <c r="D524" s="53"/>
      <c r="E524" s="54"/>
      <c r="F524" s="85"/>
      <c r="G524" s="54"/>
      <c r="H524" s="54"/>
      <c r="I524" s="232"/>
      <c r="J524" s="159"/>
      <c r="K524" s="121"/>
      <c r="L524" s="121"/>
      <c r="M524" s="121"/>
      <c r="N524" s="121"/>
      <c r="O524" s="121"/>
      <c r="P524" s="122"/>
      <c r="Q524" s="122"/>
      <c r="R524" s="159"/>
    </row>
    <row r="525" spans="2:18" x14ac:dyDescent="0.25">
      <c r="B525" s="146" t="s">
        <v>295</v>
      </c>
      <c r="C525" s="147"/>
      <c r="D525" s="124"/>
      <c r="E525" s="125"/>
      <c r="F525" s="160"/>
      <c r="G525" s="189"/>
      <c r="H525" s="189"/>
      <c r="I525" s="231"/>
      <c r="J525" s="129"/>
      <c r="K525" s="127"/>
      <c r="L525" s="127"/>
      <c r="M525" s="127"/>
      <c r="N525" s="127"/>
      <c r="O525" s="127"/>
      <c r="P525" s="128"/>
      <c r="Q525" s="128"/>
      <c r="R525" s="129"/>
    </row>
    <row r="526" spans="2:18" ht="48" x14ac:dyDescent="0.25">
      <c r="B526" s="50" t="s">
        <v>250</v>
      </c>
      <c r="C526" s="50"/>
      <c r="D526" s="50"/>
      <c r="E526" s="50" t="s">
        <v>239</v>
      </c>
      <c r="F526" s="50" t="s">
        <v>240</v>
      </c>
      <c r="G526" s="50" t="s">
        <v>1</v>
      </c>
      <c r="H526" s="50" t="s">
        <v>117</v>
      </c>
      <c r="I526" s="93" t="s">
        <v>99</v>
      </c>
      <c r="J526" s="50" t="s">
        <v>99</v>
      </c>
      <c r="K526" s="123" t="s">
        <v>100</v>
      </c>
      <c r="L526" s="123" t="s">
        <v>101</v>
      </c>
      <c r="M526" s="123" t="s">
        <v>102</v>
      </c>
      <c r="N526" s="123" t="s">
        <v>103</v>
      </c>
      <c r="O526" s="123" t="s">
        <v>104</v>
      </c>
      <c r="P526" s="123" t="s">
        <v>298</v>
      </c>
      <c r="Q526" s="123" t="s">
        <v>223</v>
      </c>
      <c r="R526" s="50" t="s">
        <v>238</v>
      </c>
    </row>
    <row r="527" spans="2:18" hidden="1" x14ac:dyDescent="0.25">
      <c r="B527" s="42" t="s">
        <v>84</v>
      </c>
      <c r="C527" s="51"/>
      <c r="D527" s="42" t="s">
        <v>12</v>
      </c>
      <c r="E527" s="43">
        <v>3</v>
      </c>
      <c r="F527" s="61">
        <v>1</v>
      </c>
      <c r="G527" s="43">
        <v>1</v>
      </c>
      <c r="H527" s="43"/>
      <c r="I527" s="96">
        <v>83</v>
      </c>
      <c r="J527" s="44">
        <f t="shared" ref="J527:J532" si="358">I527*factor1</f>
        <v>125.51422764325096</v>
      </c>
      <c r="K527" s="118">
        <f t="shared" ref="K527:K532" si="359">+J527/$G$5*1000</f>
        <v>156.50153072724561</v>
      </c>
      <c r="L527" s="118">
        <f t="shared" ref="L527:L532" si="360">+(J527*1000)/$G$6</f>
        <v>3.9796262315864372</v>
      </c>
      <c r="M527" s="119">
        <f t="shared" ref="M527:M532" si="361">(G527*J527)</f>
        <v>125.51422764325096</v>
      </c>
      <c r="N527" s="118">
        <f t="shared" ref="N527:N532" si="362">+K527*G527</f>
        <v>156.50153072724561</v>
      </c>
      <c r="O527" s="118">
        <f t="shared" ref="O527:O532" si="363">+L527*G527</f>
        <v>3.9796262315864372</v>
      </c>
      <c r="P527" s="120"/>
      <c r="Q527" s="120">
        <f>IF(P527="Bueno",G527-#REF!,G527)</f>
        <v>1</v>
      </c>
      <c r="R527" s="44"/>
    </row>
    <row r="528" spans="2:18" x14ac:dyDescent="0.25">
      <c r="B528" s="42" t="s">
        <v>309</v>
      </c>
      <c r="C528" s="51"/>
      <c r="D528" s="42" t="s">
        <v>250</v>
      </c>
      <c r="E528" s="43">
        <v>3</v>
      </c>
      <c r="F528" s="61">
        <v>1</v>
      </c>
      <c r="G528" s="43">
        <v>1</v>
      </c>
      <c r="H528" s="43"/>
      <c r="I528" s="96">
        <v>400</v>
      </c>
      <c r="J528" s="44"/>
      <c r="K528" s="118">
        <f t="shared" si="359"/>
        <v>0</v>
      </c>
      <c r="L528" s="118">
        <f t="shared" si="360"/>
        <v>0</v>
      </c>
      <c r="M528" s="119">
        <f t="shared" si="361"/>
        <v>0</v>
      </c>
      <c r="N528" s="118">
        <f t="shared" si="362"/>
        <v>0</v>
      </c>
      <c r="O528" s="118">
        <f t="shared" si="363"/>
        <v>0</v>
      </c>
      <c r="P528" s="120"/>
      <c r="Q528" s="120">
        <f>IF(P528="Bueno",G528-#REF!,G528)</f>
        <v>1</v>
      </c>
      <c r="R528" s="44"/>
    </row>
    <row r="529" spans="2:18" hidden="1" x14ac:dyDescent="0.25">
      <c r="B529" s="42" t="s">
        <v>55</v>
      </c>
      <c r="C529" s="51"/>
      <c r="D529" s="42" t="s">
        <v>12</v>
      </c>
      <c r="E529" s="43">
        <v>0</v>
      </c>
      <c r="F529" s="61">
        <v>1</v>
      </c>
      <c r="G529" s="43">
        <v>2</v>
      </c>
      <c r="H529" s="43"/>
      <c r="I529" s="96">
        <v>35</v>
      </c>
      <c r="J529" s="44">
        <f t="shared" si="358"/>
        <v>52.927686355587753</v>
      </c>
      <c r="K529" s="118">
        <f t="shared" si="359"/>
        <v>65.994621391007172</v>
      </c>
      <c r="L529" s="118">
        <f t="shared" si="360"/>
        <v>1.6781556398256059</v>
      </c>
      <c r="M529" s="119">
        <f t="shared" si="361"/>
        <v>105.85537271117551</v>
      </c>
      <c r="N529" s="118">
        <f t="shared" si="362"/>
        <v>131.98924278201434</v>
      </c>
      <c r="O529" s="118">
        <f t="shared" si="363"/>
        <v>3.3563112796512118</v>
      </c>
      <c r="P529" s="120"/>
      <c r="Q529" s="120">
        <f>IF(P529="Bueno",G529-#REF!,G529)</f>
        <v>2</v>
      </c>
      <c r="R529" s="44"/>
    </row>
    <row r="530" spans="2:18" hidden="1" x14ac:dyDescent="0.25">
      <c r="B530" s="42" t="s">
        <v>407</v>
      </c>
      <c r="C530" s="51" t="s">
        <v>115</v>
      </c>
      <c r="D530" s="42" t="s">
        <v>12</v>
      </c>
      <c r="E530" s="43">
        <v>1</v>
      </c>
      <c r="F530" s="61">
        <v>1</v>
      </c>
      <c r="G530" s="43">
        <v>1</v>
      </c>
      <c r="H530" s="43"/>
      <c r="I530" s="96">
        <v>0</v>
      </c>
      <c r="J530" s="44">
        <f t="shared" si="358"/>
        <v>0</v>
      </c>
      <c r="K530" s="118">
        <f t="shared" si="359"/>
        <v>0</v>
      </c>
      <c r="L530" s="118">
        <f t="shared" si="360"/>
        <v>0</v>
      </c>
      <c r="M530" s="119">
        <f t="shared" si="361"/>
        <v>0</v>
      </c>
      <c r="N530" s="118">
        <f t="shared" si="362"/>
        <v>0</v>
      </c>
      <c r="O530" s="118">
        <f t="shared" si="363"/>
        <v>0</v>
      </c>
      <c r="P530" s="120"/>
      <c r="Q530" s="120">
        <f>IF(P530="Bueno",G530-#REF!,G530)</f>
        <v>1</v>
      </c>
      <c r="R530" s="44"/>
    </row>
    <row r="531" spans="2:18" hidden="1" x14ac:dyDescent="0.25">
      <c r="B531" s="42" t="s">
        <v>360</v>
      </c>
      <c r="C531" s="51" t="s">
        <v>115</v>
      </c>
      <c r="D531" s="42" t="s">
        <v>12</v>
      </c>
      <c r="E531" s="43">
        <v>1</v>
      </c>
      <c r="F531" s="61">
        <v>1</v>
      </c>
      <c r="G531" s="43">
        <v>1</v>
      </c>
      <c r="H531" s="43"/>
      <c r="I531" s="96">
        <v>0</v>
      </c>
      <c r="J531" s="44">
        <f t="shared" si="358"/>
        <v>0</v>
      </c>
      <c r="K531" s="118">
        <f t="shared" si="359"/>
        <v>0</v>
      </c>
      <c r="L531" s="118">
        <f t="shared" si="360"/>
        <v>0</v>
      </c>
      <c r="M531" s="119">
        <f t="shared" si="361"/>
        <v>0</v>
      </c>
      <c r="N531" s="118">
        <f t="shared" si="362"/>
        <v>0</v>
      </c>
      <c r="O531" s="118">
        <f t="shared" si="363"/>
        <v>0</v>
      </c>
      <c r="P531" s="120"/>
      <c r="Q531" s="120">
        <f>IF(P531="Bueno",G531-#REF!,G531)</f>
        <v>1</v>
      </c>
      <c r="R531" s="44"/>
    </row>
    <row r="532" spans="2:18" hidden="1" x14ac:dyDescent="0.25">
      <c r="B532" s="42" t="s">
        <v>409</v>
      </c>
      <c r="C532" s="51" t="s">
        <v>115</v>
      </c>
      <c r="D532" s="42" t="s">
        <v>12</v>
      </c>
      <c r="E532" s="43">
        <v>1</v>
      </c>
      <c r="F532" s="61">
        <v>1</v>
      </c>
      <c r="G532" s="43">
        <v>1</v>
      </c>
      <c r="H532" s="43"/>
      <c r="I532" s="96">
        <v>0</v>
      </c>
      <c r="J532" s="44">
        <f t="shared" si="358"/>
        <v>0</v>
      </c>
      <c r="K532" s="118">
        <f t="shared" si="359"/>
        <v>0</v>
      </c>
      <c r="L532" s="118">
        <f t="shared" si="360"/>
        <v>0</v>
      </c>
      <c r="M532" s="119">
        <f t="shared" si="361"/>
        <v>0</v>
      </c>
      <c r="N532" s="118">
        <f t="shared" si="362"/>
        <v>0</v>
      </c>
      <c r="O532" s="118">
        <f t="shared" si="363"/>
        <v>0</v>
      </c>
      <c r="P532" s="120"/>
      <c r="Q532" s="120">
        <f>IF(P532="Bueno",G532-#REF!,G532)</f>
        <v>1</v>
      </c>
      <c r="R532" s="44"/>
    </row>
    <row r="533" spans="2:18" x14ac:dyDescent="0.25">
      <c r="B533" s="53" t="s">
        <v>296</v>
      </c>
      <c r="C533" s="80"/>
      <c r="D533" s="53"/>
      <c r="E533" s="54"/>
      <c r="F533" s="85"/>
      <c r="G533" s="54"/>
      <c r="H533" s="54"/>
      <c r="I533" s="232"/>
      <c r="J533" s="159"/>
      <c r="K533" s="121"/>
      <c r="L533" s="121"/>
      <c r="M533" s="121"/>
      <c r="N533" s="121"/>
      <c r="O533" s="121"/>
      <c r="P533" s="122"/>
      <c r="Q533" s="122"/>
      <c r="R533" s="159"/>
    </row>
    <row r="534" spans="2:18" x14ac:dyDescent="0.25">
      <c r="B534" s="146" t="s">
        <v>417</v>
      </c>
      <c r="C534" s="147"/>
      <c r="D534" s="124"/>
      <c r="E534" s="125"/>
      <c r="F534" s="160"/>
      <c r="G534" s="189"/>
      <c r="H534" s="189"/>
      <c r="I534" s="231"/>
      <c r="J534" s="129"/>
      <c r="K534" s="127"/>
      <c r="L534" s="127"/>
      <c r="M534" s="127"/>
      <c r="N534" s="127"/>
      <c r="O534" s="127"/>
      <c r="P534" s="128"/>
      <c r="Q534" s="128"/>
      <c r="R534" s="129"/>
    </row>
    <row r="535" spans="2:18" ht="48" x14ac:dyDescent="0.25">
      <c r="B535" s="50" t="s">
        <v>250</v>
      </c>
      <c r="C535" s="50"/>
      <c r="D535" s="50"/>
      <c r="E535" s="50" t="s">
        <v>239</v>
      </c>
      <c r="F535" s="50" t="s">
        <v>240</v>
      </c>
      <c r="G535" s="50" t="s">
        <v>1</v>
      </c>
      <c r="H535" s="50" t="s">
        <v>117</v>
      </c>
      <c r="I535" s="93" t="s">
        <v>99</v>
      </c>
      <c r="J535" s="50" t="s">
        <v>99</v>
      </c>
      <c r="K535" s="123" t="s">
        <v>100</v>
      </c>
      <c r="L535" s="123" t="s">
        <v>101</v>
      </c>
      <c r="M535" s="123" t="s">
        <v>102</v>
      </c>
      <c r="N535" s="123" t="s">
        <v>103</v>
      </c>
      <c r="O535" s="123" t="s">
        <v>104</v>
      </c>
      <c r="P535" s="123" t="s">
        <v>298</v>
      </c>
      <c r="Q535" s="123" t="s">
        <v>223</v>
      </c>
      <c r="R535" s="50" t="s">
        <v>238</v>
      </c>
    </row>
    <row r="536" spans="2:18" hidden="1" x14ac:dyDescent="0.25">
      <c r="B536" s="111" t="s">
        <v>84</v>
      </c>
      <c r="C536" s="208"/>
      <c r="D536" s="42" t="s">
        <v>12</v>
      </c>
      <c r="E536" s="43">
        <v>3</v>
      </c>
      <c r="F536" s="212">
        <v>1</v>
      </c>
      <c r="G536" s="183">
        <v>2</v>
      </c>
      <c r="H536" s="183"/>
      <c r="I536" s="236">
        <v>83</v>
      </c>
      <c r="J536" s="44">
        <f t="shared" ref="J536:J541" si="364">I536*factor1</f>
        <v>125.51422764325096</v>
      </c>
      <c r="K536" s="118">
        <f t="shared" ref="K536:K541" si="365">+J536/$G$5*1000</f>
        <v>156.50153072724561</v>
      </c>
      <c r="L536" s="118">
        <f t="shared" ref="L536:L541" si="366">+(J536*1000)/$G$6</f>
        <v>3.9796262315864372</v>
      </c>
      <c r="M536" s="119">
        <f t="shared" ref="M536:M541" si="367">(G536*J536)</f>
        <v>251.02845528650192</v>
      </c>
      <c r="N536" s="118">
        <f t="shared" ref="N536:N541" si="368">+K536*G536</f>
        <v>313.00306145449122</v>
      </c>
      <c r="O536" s="118">
        <f t="shared" ref="O536:O541" si="369">+L536*G536</f>
        <v>7.9592524631728745</v>
      </c>
      <c r="P536" s="120"/>
      <c r="Q536" s="120">
        <f>IF(P536="Bueno",G536-#REF!,G536)</f>
        <v>2</v>
      </c>
      <c r="R536" s="44"/>
    </row>
    <row r="537" spans="2:18" x14ac:dyDescent="0.25">
      <c r="B537" s="42" t="s">
        <v>309</v>
      </c>
      <c r="C537" s="51"/>
      <c r="D537" s="42" t="s">
        <v>250</v>
      </c>
      <c r="E537" s="43">
        <v>3</v>
      </c>
      <c r="F537" s="61">
        <v>1</v>
      </c>
      <c r="G537" s="43">
        <v>2</v>
      </c>
      <c r="H537" s="43"/>
      <c r="I537" s="96">
        <v>400</v>
      </c>
      <c r="J537" s="44"/>
      <c r="K537" s="118">
        <f t="shared" si="365"/>
        <v>0</v>
      </c>
      <c r="L537" s="118">
        <f t="shared" si="366"/>
        <v>0</v>
      </c>
      <c r="M537" s="119">
        <f t="shared" si="367"/>
        <v>0</v>
      </c>
      <c r="N537" s="118">
        <f t="shared" si="368"/>
        <v>0</v>
      </c>
      <c r="O537" s="118">
        <f t="shared" si="369"/>
        <v>0</v>
      </c>
      <c r="P537" s="120"/>
      <c r="Q537" s="120">
        <f>IF(P537="Bueno",G537-#REF!,G537)</f>
        <v>2</v>
      </c>
      <c r="R537" s="44"/>
    </row>
    <row r="538" spans="2:18" hidden="1" x14ac:dyDescent="0.25">
      <c r="B538" s="42" t="s">
        <v>418</v>
      </c>
      <c r="C538" s="51" t="s">
        <v>115</v>
      </c>
      <c r="D538" s="42" t="s">
        <v>12</v>
      </c>
      <c r="E538" s="43">
        <v>1</v>
      </c>
      <c r="F538" s="61">
        <v>1</v>
      </c>
      <c r="G538" s="43">
        <v>1</v>
      </c>
      <c r="H538" s="43"/>
      <c r="I538" s="96">
        <v>0</v>
      </c>
      <c r="J538" s="44">
        <f t="shared" si="364"/>
        <v>0</v>
      </c>
      <c r="K538" s="118">
        <f t="shared" si="365"/>
        <v>0</v>
      </c>
      <c r="L538" s="118">
        <f t="shared" si="366"/>
        <v>0</v>
      </c>
      <c r="M538" s="119">
        <f t="shared" si="367"/>
        <v>0</v>
      </c>
      <c r="N538" s="118">
        <f t="shared" si="368"/>
        <v>0</v>
      </c>
      <c r="O538" s="118">
        <f t="shared" si="369"/>
        <v>0</v>
      </c>
      <c r="P538" s="120"/>
      <c r="Q538" s="120">
        <f>IF(P538="Bueno",G538-#REF!,G538)</f>
        <v>1</v>
      </c>
      <c r="R538" s="44"/>
    </row>
    <row r="539" spans="2:18" hidden="1" x14ac:dyDescent="0.25">
      <c r="B539" s="42" t="s">
        <v>360</v>
      </c>
      <c r="C539" s="51" t="s">
        <v>115</v>
      </c>
      <c r="D539" s="42" t="s">
        <v>12</v>
      </c>
      <c r="E539" s="43">
        <v>3</v>
      </c>
      <c r="F539" s="61">
        <v>1</v>
      </c>
      <c r="G539" s="43">
        <v>2</v>
      </c>
      <c r="H539" s="43"/>
      <c r="I539" s="96">
        <v>0</v>
      </c>
      <c r="J539" s="44">
        <f t="shared" si="364"/>
        <v>0</v>
      </c>
      <c r="K539" s="118">
        <f t="shared" si="365"/>
        <v>0</v>
      </c>
      <c r="L539" s="118">
        <f t="shared" si="366"/>
        <v>0</v>
      </c>
      <c r="M539" s="119">
        <f t="shared" si="367"/>
        <v>0</v>
      </c>
      <c r="N539" s="118">
        <f t="shared" si="368"/>
        <v>0</v>
      </c>
      <c r="O539" s="118">
        <f t="shared" si="369"/>
        <v>0</v>
      </c>
      <c r="P539" s="120"/>
      <c r="Q539" s="120">
        <f>IF(P539="Bueno",G539-#REF!,G539)</f>
        <v>2</v>
      </c>
      <c r="R539" s="44"/>
    </row>
    <row r="540" spans="2:18" hidden="1" x14ac:dyDescent="0.25">
      <c r="B540" s="42" t="s">
        <v>407</v>
      </c>
      <c r="C540" s="51" t="s">
        <v>115</v>
      </c>
      <c r="D540" s="42" t="s">
        <v>12</v>
      </c>
      <c r="E540" s="43">
        <v>3</v>
      </c>
      <c r="F540" s="61">
        <v>1</v>
      </c>
      <c r="G540" s="43">
        <v>2</v>
      </c>
      <c r="H540" s="43"/>
      <c r="I540" s="96">
        <v>0</v>
      </c>
      <c r="J540" s="44">
        <f t="shared" si="364"/>
        <v>0</v>
      </c>
      <c r="K540" s="118">
        <f t="shared" si="365"/>
        <v>0</v>
      </c>
      <c r="L540" s="118">
        <f t="shared" si="366"/>
        <v>0</v>
      </c>
      <c r="M540" s="119">
        <f t="shared" si="367"/>
        <v>0</v>
      </c>
      <c r="N540" s="118">
        <f t="shared" si="368"/>
        <v>0</v>
      </c>
      <c r="O540" s="118">
        <f t="shared" si="369"/>
        <v>0</v>
      </c>
      <c r="P540" s="120"/>
      <c r="Q540" s="120">
        <f>IF(P540="Bueno",G540-#REF!,G540)</f>
        <v>2</v>
      </c>
      <c r="R540" s="44"/>
    </row>
    <row r="541" spans="2:18" hidden="1" x14ac:dyDescent="0.25">
      <c r="B541" s="42" t="s">
        <v>409</v>
      </c>
      <c r="C541" s="51" t="s">
        <v>115</v>
      </c>
      <c r="D541" s="42" t="s">
        <v>12</v>
      </c>
      <c r="E541" s="43">
        <v>1</v>
      </c>
      <c r="F541" s="61">
        <v>1</v>
      </c>
      <c r="G541" s="43">
        <v>1</v>
      </c>
      <c r="H541" s="43"/>
      <c r="I541" s="96">
        <v>0</v>
      </c>
      <c r="J541" s="44">
        <f t="shared" si="364"/>
        <v>0</v>
      </c>
      <c r="K541" s="118">
        <f t="shared" si="365"/>
        <v>0</v>
      </c>
      <c r="L541" s="118">
        <f t="shared" si="366"/>
        <v>0</v>
      </c>
      <c r="M541" s="119">
        <f t="shared" si="367"/>
        <v>0</v>
      </c>
      <c r="N541" s="118">
        <f t="shared" si="368"/>
        <v>0</v>
      </c>
      <c r="O541" s="118">
        <f t="shared" si="369"/>
        <v>0</v>
      </c>
      <c r="P541" s="120"/>
      <c r="Q541" s="120">
        <f>IF(P541="Bueno",G541-#REF!,G541)</f>
        <v>1</v>
      </c>
      <c r="R541" s="44"/>
    </row>
    <row r="542" spans="2:18" x14ac:dyDescent="0.25">
      <c r="B542" s="53" t="s">
        <v>206</v>
      </c>
      <c r="C542" s="80"/>
      <c r="D542" s="53"/>
      <c r="E542" s="54"/>
      <c r="F542" s="85"/>
      <c r="G542" s="54"/>
      <c r="H542" s="54"/>
      <c r="I542" s="232"/>
      <c r="J542" s="159"/>
      <c r="K542" s="121"/>
      <c r="L542" s="121"/>
      <c r="M542" s="121"/>
      <c r="N542" s="121"/>
      <c r="O542" s="121"/>
      <c r="P542" s="122"/>
      <c r="Q542" s="122"/>
      <c r="R542" s="159"/>
    </row>
    <row r="543" spans="2:18" x14ac:dyDescent="0.25">
      <c r="B543" s="146" t="s">
        <v>190</v>
      </c>
      <c r="C543" s="147"/>
      <c r="D543" s="124"/>
      <c r="E543" s="125"/>
      <c r="F543" s="160"/>
      <c r="G543" s="189"/>
      <c r="H543" s="189"/>
      <c r="I543" s="231"/>
      <c r="J543" s="129"/>
      <c r="K543" s="127"/>
      <c r="L543" s="127"/>
      <c r="M543" s="127"/>
      <c r="N543" s="127"/>
      <c r="O543" s="127"/>
      <c r="P543" s="128"/>
      <c r="Q543" s="128"/>
      <c r="R543" s="129"/>
    </row>
    <row r="544" spans="2:18" ht="48" x14ac:dyDescent="0.25">
      <c r="B544" s="50" t="s">
        <v>250</v>
      </c>
      <c r="C544" s="50"/>
      <c r="D544" s="50"/>
      <c r="E544" s="50" t="s">
        <v>239</v>
      </c>
      <c r="F544" s="50" t="s">
        <v>240</v>
      </c>
      <c r="G544" s="50" t="s">
        <v>1</v>
      </c>
      <c r="H544" s="50" t="s">
        <v>117</v>
      </c>
      <c r="I544" s="93" t="s">
        <v>99</v>
      </c>
      <c r="J544" s="50" t="s">
        <v>99</v>
      </c>
      <c r="K544" s="123" t="s">
        <v>100</v>
      </c>
      <c r="L544" s="123" t="s">
        <v>101</v>
      </c>
      <c r="M544" s="123" t="s">
        <v>102</v>
      </c>
      <c r="N544" s="123" t="s">
        <v>103</v>
      </c>
      <c r="O544" s="123" t="s">
        <v>104</v>
      </c>
      <c r="P544" s="123" t="s">
        <v>298</v>
      </c>
      <c r="Q544" s="123" t="s">
        <v>223</v>
      </c>
      <c r="R544" s="50" t="s">
        <v>238</v>
      </c>
    </row>
    <row r="545" spans="2:18" hidden="1" x14ac:dyDescent="0.25">
      <c r="B545" s="42" t="s">
        <v>84</v>
      </c>
      <c r="C545" s="51"/>
      <c r="D545" s="42" t="s">
        <v>12</v>
      </c>
      <c r="E545" s="43">
        <v>4</v>
      </c>
      <c r="F545" s="61">
        <v>1</v>
      </c>
      <c r="G545" s="43">
        <v>2</v>
      </c>
      <c r="H545" s="43"/>
      <c r="I545" s="96">
        <v>83</v>
      </c>
      <c r="J545" s="44">
        <f t="shared" ref="J545:J550" si="370">I545*factor1</f>
        <v>125.51422764325096</v>
      </c>
      <c r="K545" s="118">
        <f t="shared" ref="K545:K550" si="371">+J545/$G$5*1000</f>
        <v>156.50153072724561</v>
      </c>
      <c r="L545" s="118">
        <f t="shared" ref="L545:L550" si="372">+(J545*1000)/$G$6</f>
        <v>3.9796262315864372</v>
      </c>
      <c r="M545" s="119">
        <f t="shared" ref="M545:M550" si="373">(G545*J545)</f>
        <v>251.02845528650192</v>
      </c>
      <c r="N545" s="118">
        <f t="shared" ref="N545:N550" si="374">+K545*G545</f>
        <v>313.00306145449122</v>
      </c>
      <c r="O545" s="118">
        <f t="shared" ref="O545:O550" si="375">+L545*G545</f>
        <v>7.9592524631728745</v>
      </c>
      <c r="P545" s="120"/>
      <c r="Q545" s="120">
        <f>IF(P545="Bueno",G545-#REF!,G545)</f>
        <v>2</v>
      </c>
      <c r="R545" s="44"/>
    </row>
    <row r="546" spans="2:18" x14ac:dyDescent="0.25">
      <c r="B546" s="42" t="s">
        <v>309</v>
      </c>
      <c r="C546" s="51"/>
      <c r="D546" s="42" t="s">
        <v>250</v>
      </c>
      <c r="E546" s="43">
        <v>4</v>
      </c>
      <c r="F546" s="61">
        <v>1</v>
      </c>
      <c r="G546" s="43">
        <v>2</v>
      </c>
      <c r="H546" s="43"/>
      <c r="I546" s="96">
        <v>400</v>
      </c>
      <c r="J546" s="44"/>
      <c r="K546" s="118">
        <f t="shared" si="371"/>
        <v>0</v>
      </c>
      <c r="L546" s="118">
        <f t="shared" si="372"/>
        <v>0</v>
      </c>
      <c r="M546" s="119">
        <f t="shared" si="373"/>
        <v>0</v>
      </c>
      <c r="N546" s="118">
        <f t="shared" si="374"/>
        <v>0</v>
      </c>
      <c r="O546" s="118">
        <f t="shared" si="375"/>
        <v>0</v>
      </c>
      <c r="P546" s="120"/>
      <c r="Q546" s="120">
        <f>IF(P546="Bueno",G546-#REF!,G546)</f>
        <v>2</v>
      </c>
      <c r="R546" s="44"/>
    </row>
    <row r="547" spans="2:18" hidden="1" x14ac:dyDescent="0.25">
      <c r="B547" s="42" t="s">
        <v>418</v>
      </c>
      <c r="C547" s="51" t="s">
        <v>115</v>
      </c>
      <c r="D547" s="42" t="s">
        <v>12</v>
      </c>
      <c r="E547" s="43">
        <v>1</v>
      </c>
      <c r="F547" s="61">
        <v>1</v>
      </c>
      <c r="G547" s="43">
        <v>1</v>
      </c>
      <c r="H547" s="43"/>
      <c r="I547" s="96">
        <v>0</v>
      </c>
      <c r="J547" s="44">
        <f t="shared" si="370"/>
        <v>0</v>
      </c>
      <c r="K547" s="118">
        <f t="shared" si="371"/>
        <v>0</v>
      </c>
      <c r="L547" s="118">
        <f t="shared" si="372"/>
        <v>0</v>
      </c>
      <c r="M547" s="119">
        <f t="shared" si="373"/>
        <v>0</v>
      </c>
      <c r="N547" s="118">
        <f t="shared" si="374"/>
        <v>0</v>
      </c>
      <c r="O547" s="118">
        <f t="shared" si="375"/>
        <v>0</v>
      </c>
      <c r="P547" s="120"/>
      <c r="Q547" s="120">
        <f>IF(P547="Bueno",G547-#REF!,G547)</f>
        <v>1</v>
      </c>
      <c r="R547" s="44"/>
    </row>
    <row r="548" spans="2:18" hidden="1" x14ac:dyDescent="0.25">
      <c r="B548" s="42" t="s">
        <v>360</v>
      </c>
      <c r="C548" s="51" t="s">
        <v>115</v>
      </c>
      <c r="D548" s="42" t="s">
        <v>12</v>
      </c>
      <c r="E548" s="43">
        <v>4</v>
      </c>
      <c r="F548" s="61">
        <v>1</v>
      </c>
      <c r="G548" s="43">
        <v>2</v>
      </c>
      <c r="H548" s="43"/>
      <c r="I548" s="96">
        <v>0</v>
      </c>
      <c r="J548" s="44">
        <f t="shared" si="370"/>
        <v>0</v>
      </c>
      <c r="K548" s="118">
        <f t="shared" si="371"/>
        <v>0</v>
      </c>
      <c r="L548" s="118">
        <f t="shared" si="372"/>
        <v>0</v>
      </c>
      <c r="M548" s="119">
        <f t="shared" si="373"/>
        <v>0</v>
      </c>
      <c r="N548" s="118">
        <f t="shared" si="374"/>
        <v>0</v>
      </c>
      <c r="O548" s="118">
        <f t="shared" si="375"/>
        <v>0</v>
      </c>
      <c r="P548" s="120"/>
      <c r="Q548" s="120">
        <f>IF(P548="Bueno",G548-#REF!,G548)</f>
        <v>2</v>
      </c>
      <c r="R548" s="44"/>
    </row>
    <row r="549" spans="2:18" hidden="1" x14ac:dyDescent="0.25">
      <c r="B549" s="42" t="s">
        <v>407</v>
      </c>
      <c r="C549" s="51" t="s">
        <v>115</v>
      </c>
      <c r="D549" s="42" t="s">
        <v>12</v>
      </c>
      <c r="E549" s="43">
        <v>4</v>
      </c>
      <c r="F549" s="61">
        <v>1</v>
      </c>
      <c r="G549" s="43">
        <v>2</v>
      </c>
      <c r="H549" s="43"/>
      <c r="I549" s="96">
        <v>0</v>
      </c>
      <c r="J549" s="44">
        <f t="shared" si="370"/>
        <v>0</v>
      </c>
      <c r="K549" s="118">
        <f t="shared" si="371"/>
        <v>0</v>
      </c>
      <c r="L549" s="118">
        <f t="shared" si="372"/>
        <v>0</v>
      </c>
      <c r="M549" s="119">
        <f t="shared" si="373"/>
        <v>0</v>
      </c>
      <c r="N549" s="118">
        <f t="shared" si="374"/>
        <v>0</v>
      </c>
      <c r="O549" s="118">
        <f t="shared" si="375"/>
        <v>0</v>
      </c>
      <c r="P549" s="120"/>
      <c r="Q549" s="120">
        <f>IF(P549="Bueno",G549-#REF!,G549)</f>
        <v>2</v>
      </c>
      <c r="R549" s="44"/>
    </row>
    <row r="550" spans="2:18" hidden="1" x14ac:dyDescent="0.25">
      <c r="B550" s="42" t="s">
        <v>409</v>
      </c>
      <c r="C550" s="51" t="s">
        <v>115</v>
      </c>
      <c r="D550" s="42" t="s">
        <v>12</v>
      </c>
      <c r="E550" s="43">
        <v>1</v>
      </c>
      <c r="F550" s="61">
        <v>1</v>
      </c>
      <c r="G550" s="43">
        <v>1</v>
      </c>
      <c r="H550" s="43"/>
      <c r="I550" s="96">
        <v>0</v>
      </c>
      <c r="J550" s="44">
        <f t="shared" si="370"/>
        <v>0</v>
      </c>
      <c r="K550" s="118">
        <f t="shared" si="371"/>
        <v>0</v>
      </c>
      <c r="L550" s="118">
        <f t="shared" si="372"/>
        <v>0</v>
      </c>
      <c r="M550" s="119">
        <f t="shared" si="373"/>
        <v>0</v>
      </c>
      <c r="N550" s="118">
        <f t="shared" si="374"/>
        <v>0</v>
      </c>
      <c r="O550" s="118">
        <f t="shared" si="375"/>
        <v>0</v>
      </c>
      <c r="P550" s="120"/>
      <c r="Q550" s="120">
        <f>IF(P550="Bueno",G550-#REF!,G550)</f>
        <v>1</v>
      </c>
      <c r="R550" s="44"/>
    </row>
    <row r="551" spans="2:18" x14ac:dyDescent="0.25">
      <c r="B551" s="53" t="s">
        <v>191</v>
      </c>
      <c r="C551" s="80"/>
      <c r="D551" s="53"/>
      <c r="E551" s="54"/>
      <c r="F551" s="85"/>
      <c r="G551" s="54"/>
      <c r="H551" s="54"/>
      <c r="I551" s="232"/>
      <c r="J551" s="159"/>
      <c r="K551" s="121"/>
      <c r="L551" s="121"/>
      <c r="M551" s="121"/>
      <c r="N551" s="121"/>
      <c r="O551" s="121"/>
      <c r="P551" s="122"/>
      <c r="Q551" s="122"/>
      <c r="R551" s="159"/>
    </row>
    <row r="552" spans="2:18" x14ac:dyDescent="0.25">
      <c r="B552" s="146" t="s">
        <v>419</v>
      </c>
      <c r="C552" s="147"/>
      <c r="D552" s="124"/>
      <c r="E552" s="125"/>
      <c r="F552" s="160"/>
      <c r="G552" s="189"/>
      <c r="H552" s="189"/>
      <c r="I552" s="231"/>
      <c r="J552" s="129"/>
      <c r="K552" s="127"/>
      <c r="L552" s="127"/>
      <c r="M552" s="127"/>
      <c r="N552" s="127"/>
      <c r="O552" s="127"/>
      <c r="P552" s="128"/>
      <c r="Q552" s="128"/>
      <c r="R552" s="129"/>
    </row>
    <row r="553" spans="2:18" ht="48" x14ac:dyDescent="0.25">
      <c r="B553" s="50" t="s">
        <v>250</v>
      </c>
      <c r="C553" s="50"/>
      <c r="D553" s="50"/>
      <c r="E553" s="50" t="s">
        <v>239</v>
      </c>
      <c r="F553" s="50" t="s">
        <v>240</v>
      </c>
      <c r="G553" s="50" t="s">
        <v>1</v>
      </c>
      <c r="H553" s="50" t="s">
        <v>117</v>
      </c>
      <c r="I553" s="93" t="s">
        <v>99</v>
      </c>
      <c r="J553" s="50" t="s">
        <v>99</v>
      </c>
      <c r="K553" s="123" t="s">
        <v>100</v>
      </c>
      <c r="L553" s="123" t="s">
        <v>101</v>
      </c>
      <c r="M553" s="123" t="s">
        <v>102</v>
      </c>
      <c r="N553" s="123" t="s">
        <v>103</v>
      </c>
      <c r="O553" s="123" t="s">
        <v>104</v>
      </c>
      <c r="P553" s="123" t="s">
        <v>298</v>
      </c>
      <c r="Q553" s="123" t="s">
        <v>223</v>
      </c>
      <c r="R553" s="50" t="s">
        <v>238</v>
      </c>
    </row>
    <row r="554" spans="2:18" hidden="1" x14ac:dyDescent="0.25">
      <c r="B554" s="42" t="s">
        <v>84</v>
      </c>
      <c r="C554" s="51"/>
      <c r="D554" s="42" t="s">
        <v>12</v>
      </c>
      <c r="E554" s="43">
        <v>1</v>
      </c>
      <c r="F554" s="61">
        <v>1</v>
      </c>
      <c r="G554" s="43">
        <f>E554*F554</f>
        <v>1</v>
      </c>
      <c r="H554" s="43"/>
      <c r="I554" s="96">
        <v>83</v>
      </c>
      <c r="J554" s="44">
        <f t="shared" ref="J554:J559" si="376">I554*factor1</f>
        <v>125.51422764325096</v>
      </c>
      <c r="K554" s="118">
        <f t="shared" ref="K554:K559" si="377">+J554/$G$5*1000</f>
        <v>156.50153072724561</v>
      </c>
      <c r="L554" s="118">
        <f t="shared" ref="L554:L559" si="378">+(J554*1000)/$G$6</f>
        <v>3.9796262315864372</v>
      </c>
      <c r="M554" s="119">
        <f t="shared" ref="M554:M559" si="379">(G554*J554)</f>
        <v>125.51422764325096</v>
      </c>
      <c r="N554" s="118">
        <f t="shared" ref="N554:N559" si="380">+K554*G554</f>
        <v>156.50153072724561</v>
      </c>
      <c r="O554" s="118">
        <f t="shared" ref="O554:O559" si="381">+L554*G554</f>
        <v>3.9796262315864372</v>
      </c>
      <c r="P554" s="120"/>
      <c r="Q554" s="120">
        <f>IF(P554="Bueno",G554-#REF!,G554)</f>
        <v>1</v>
      </c>
      <c r="R554" s="44"/>
    </row>
    <row r="555" spans="2:18" x14ac:dyDescent="0.25">
      <c r="B555" s="42" t="s">
        <v>309</v>
      </c>
      <c r="C555" s="51"/>
      <c r="D555" s="42" t="s">
        <v>250</v>
      </c>
      <c r="E555" s="43">
        <v>1</v>
      </c>
      <c r="F555" s="61">
        <v>1</v>
      </c>
      <c r="G555" s="43">
        <f t="shared" ref="G555:G556" si="382">E555*F555</f>
        <v>1</v>
      </c>
      <c r="H555" s="43"/>
      <c r="I555" s="96">
        <v>400</v>
      </c>
      <c r="J555" s="44"/>
      <c r="K555" s="118">
        <f t="shared" si="377"/>
        <v>0</v>
      </c>
      <c r="L555" s="118">
        <f t="shared" si="378"/>
        <v>0</v>
      </c>
      <c r="M555" s="119">
        <f t="shared" si="379"/>
        <v>0</v>
      </c>
      <c r="N555" s="118">
        <f t="shared" si="380"/>
        <v>0</v>
      </c>
      <c r="O555" s="118">
        <f t="shared" si="381"/>
        <v>0</v>
      </c>
      <c r="P555" s="120"/>
      <c r="Q555" s="120">
        <f>IF(P555="Bueno",G555-#REF!,G555)</f>
        <v>1</v>
      </c>
      <c r="R555" s="44"/>
    </row>
    <row r="556" spans="2:18" hidden="1" x14ac:dyDescent="0.25">
      <c r="B556" s="42" t="s">
        <v>55</v>
      </c>
      <c r="C556" s="51"/>
      <c r="D556" s="42" t="s">
        <v>12</v>
      </c>
      <c r="E556" s="43">
        <v>2</v>
      </c>
      <c r="F556" s="61">
        <v>1</v>
      </c>
      <c r="G556" s="43">
        <f t="shared" si="382"/>
        <v>2</v>
      </c>
      <c r="H556" s="43"/>
      <c r="I556" s="96">
        <v>35</v>
      </c>
      <c r="J556" s="44">
        <f t="shared" si="376"/>
        <v>52.927686355587753</v>
      </c>
      <c r="K556" s="118">
        <f t="shared" si="377"/>
        <v>65.994621391007172</v>
      </c>
      <c r="L556" s="118">
        <f t="shared" si="378"/>
        <v>1.6781556398256059</v>
      </c>
      <c r="M556" s="119">
        <f t="shared" si="379"/>
        <v>105.85537271117551</v>
      </c>
      <c r="N556" s="118">
        <f t="shared" si="380"/>
        <v>131.98924278201434</v>
      </c>
      <c r="O556" s="118">
        <f t="shared" si="381"/>
        <v>3.3563112796512118</v>
      </c>
      <c r="P556" s="120"/>
      <c r="Q556" s="120">
        <f>IF(P556="Bueno",G556-#REF!,G556)</f>
        <v>2</v>
      </c>
      <c r="R556" s="44"/>
    </row>
    <row r="557" spans="2:18" hidden="1" x14ac:dyDescent="0.25">
      <c r="B557" s="42" t="s">
        <v>407</v>
      </c>
      <c r="C557" s="51" t="s">
        <v>115</v>
      </c>
      <c r="D557" s="42" t="s">
        <v>12</v>
      </c>
      <c r="E557" s="43">
        <v>1</v>
      </c>
      <c r="F557" s="61">
        <v>1</v>
      </c>
      <c r="G557" s="43">
        <v>1</v>
      </c>
      <c r="H557" s="43"/>
      <c r="I557" s="96">
        <v>0</v>
      </c>
      <c r="J557" s="44">
        <f t="shared" si="376"/>
        <v>0</v>
      </c>
      <c r="K557" s="118">
        <f t="shared" si="377"/>
        <v>0</v>
      </c>
      <c r="L557" s="118">
        <f t="shared" si="378"/>
        <v>0</v>
      </c>
      <c r="M557" s="119">
        <f t="shared" si="379"/>
        <v>0</v>
      </c>
      <c r="N557" s="118">
        <f t="shared" si="380"/>
        <v>0</v>
      </c>
      <c r="O557" s="118">
        <f t="shared" si="381"/>
        <v>0</v>
      </c>
      <c r="P557" s="120"/>
      <c r="Q557" s="120">
        <f>IF(P557="Bueno",G557-#REF!,G557)</f>
        <v>1</v>
      </c>
      <c r="R557" s="44"/>
    </row>
    <row r="558" spans="2:18" hidden="1" x14ac:dyDescent="0.25">
      <c r="B558" s="42" t="s">
        <v>360</v>
      </c>
      <c r="C558" s="51" t="s">
        <v>115</v>
      </c>
      <c r="D558" s="42" t="s">
        <v>12</v>
      </c>
      <c r="E558" s="43">
        <v>1</v>
      </c>
      <c r="F558" s="61">
        <v>1</v>
      </c>
      <c r="G558" s="43">
        <v>1</v>
      </c>
      <c r="H558" s="43"/>
      <c r="I558" s="96">
        <v>0</v>
      </c>
      <c r="J558" s="44">
        <f t="shared" si="376"/>
        <v>0</v>
      </c>
      <c r="K558" s="118">
        <f t="shared" si="377"/>
        <v>0</v>
      </c>
      <c r="L558" s="118">
        <f t="shared" si="378"/>
        <v>0</v>
      </c>
      <c r="M558" s="119">
        <f t="shared" si="379"/>
        <v>0</v>
      </c>
      <c r="N558" s="118">
        <f t="shared" si="380"/>
        <v>0</v>
      </c>
      <c r="O558" s="118">
        <f t="shared" si="381"/>
        <v>0</v>
      </c>
      <c r="P558" s="120"/>
      <c r="Q558" s="120">
        <f>IF(P558="Bueno",G558-#REF!,G558)</f>
        <v>1</v>
      </c>
      <c r="R558" s="44"/>
    </row>
    <row r="559" spans="2:18" hidden="1" x14ac:dyDescent="0.25">
      <c r="B559" s="42" t="s">
        <v>409</v>
      </c>
      <c r="C559" s="51" t="s">
        <v>115</v>
      </c>
      <c r="D559" s="42" t="s">
        <v>12</v>
      </c>
      <c r="E559" s="43">
        <v>1</v>
      </c>
      <c r="F559" s="61">
        <v>1</v>
      </c>
      <c r="G559" s="43">
        <v>1</v>
      </c>
      <c r="H559" s="43"/>
      <c r="I559" s="96">
        <v>0</v>
      </c>
      <c r="J559" s="44">
        <f t="shared" si="376"/>
        <v>0</v>
      </c>
      <c r="K559" s="118">
        <f t="shared" si="377"/>
        <v>0</v>
      </c>
      <c r="L559" s="118">
        <f t="shared" si="378"/>
        <v>0</v>
      </c>
      <c r="M559" s="119">
        <f t="shared" si="379"/>
        <v>0</v>
      </c>
      <c r="N559" s="118">
        <f t="shared" si="380"/>
        <v>0</v>
      </c>
      <c r="O559" s="118">
        <f t="shared" si="381"/>
        <v>0</v>
      </c>
      <c r="P559" s="120"/>
      <c r="Q559" s="120">
        <f>IF(P559="Bueno",G559-#REF!,G559)</f>
        <v>1</v>
      </c>
      <c r="R559" s="44"/>
    </row>
    <row r="560" spans="2:18" x14ac:dyDescent="0.25">
      <c r="B560" s="53" t="s">
        <v>206</v>
      </c>
      <c r="C560" s="80"/>
      <c r="D560" s="53"/>
      <c r="E560" s="54"/>
      <c r="F560" s="85"/>
      <c r="G560" s="54"/>
      <c r="H560" s="54"/>
      <c r="I560" s="232"/>
      <c r="J560" s="159"/>
      <c r="K560" s="121"/>
      <c r="L560" s="121"/>
      <c r="M560" s="121"/>
      <c r="N560" s="121"/>
      <c r="O560" s="121"/>
      <c r="P560" s="122"/>
      <c r="Q560" s="122"/>
      <c r="R560" s="159"/>
    </row>
    <row r="561" spans="2:18" x14ac:dyDescent="0.25">
      <c r="B561" s="146" t="s">
        <v>7</v>
      </c>
      <c r="C561" s="147"/>
      <c r="D561" s="124"/>
      <c r="E561" s="125"/>
      <c r="F561" s="160"/>
      <c r="G561" s="189"/>
      <c r="H561" s="189"/>
      <c r="I561" s="231"/>
      <c r="J561" s="129"/>
      <c r="K561" s="127"/>
      <c r="L561" s="127"/>
      <c r="M561" s="127"/>
      <c r="N561" s="127"/>
      <c r="O561" s="127"/>
      <c r="P561" s="128"/>
      <c r="Q561" s="128"/>
      <c r="R561" s="129"/>
    </row>
    <row r="562" spans="2:18" ht="48" x14ac:dyDescent="0.25">
      <c r="B562" s="50" t="s">
        <v>250</v>
      </c>
      <c r="C562" s="50"/>
      <c r="D562" s="50"/>
      <c r="E562" s="50" t="s">
        <v>239</v>
      </c>
      <c r="F562" s="50" t="s">
        <v>240</v>
      </c>
      <c r="G562" s="50" t="s">
        <v>1</v>
      </c>
      <c r="H562" s="50" t="s">
        <v>117</v>
      </c>
      <c r="I562" s="93" t="s">
        <v>99</v>
      </c>
      <c r="J562" s="50" t="s">
        <v>99</v>
      </c>
      <c r="K562" s="123" t="s">
        <v>100</v>
      </c>
      <c r="L562" s="123" t="s">
        <v>101</v>
      </c>
      <c r="M562" s="123" t="s">
        <v>102</v>
      </c>
      <c r="N562" s="123" t="s">
        <v>103</v>
      </c>
      <c r="O562" s="123" t="s">
        <v>104</v>
      </c>
      <c r="P562" s="123" t="s">
        <v>298</v>
      </c>
      <c r="Q562" s="123" t="s">
        <v>223</v>
      </c>
      <c r="R562" s="50" t="s">
        <v>238</v>
      </c>
    </row>
    <row r="563" spans="2:18" hidden="1" x14ac:dyDescent="0.25">
      <c r="B563" s="42" t="s">
        <v>84</v>
      </c>
      <c r="C563" s="51"/>
      <c r="D563" s="42" t="s">
        <v>12</v>
      </c>
      <c r="E563" s="43">
        <v>1</v>
      </c>
      <c r="F563" s="61">
        <v>1</v>
      </c>
      <c r="G563" s="43">
        <f t="shared" ref="G563:G565" si="383">E563*F563</f>
        <v>1</v>
      </c>
      <c r="H563" s="43"/>
      <c r="I563" s="96">
        <v>83</v>
      </c>
      <c r="J563" s="44">
        <f t="shared" ref="J563:J566" si="384">I563*factor1</f>
        <v>125.51422764325096</v>
      </c>
      <c r="K563" s="118">
        <f t="shared" ref="K563:K566" si="385">+J563/$G$5*1000</f>
        <v>156.50153072724561</v>
      </c>
      <c r="L563" s="118">
        <f>+(J563*1000)/$G$6</f>
        <v>3.9796262315864372</v>
      </c>
      <c r="M563" s="119">
        <f t="shared" ref="M563:M566" si="386">(G563*J563)</f>
        <v>125.51422764325096</v>
      </c>
      <c r="N563" s="118">
        <f t="shared" ref="N563:N566" si="387">+K563*G563</f>
        <v>156.50153072724561</v>
      </c>
      <c r="O563" s="118">
        <f t="shared" ref="O563:O566" si="388">+L563*G563</f>
        <v>3.9796262315864372</v>
      </c>
      <c r="P563" s="120"/>
      <c r="Q563" s="120">
        <f>IF(P563="Bueno",G563-#REF!,G563)</f>
        <v>1</v>
      </c>
      <c r="R563" s="44"/>
    </row>
    <row r="564" spans="2:18" x14ac:dyDescent="0.25">
      <c r="B564" s="42" t="s">
        <v>309</v>
      </c>
      <c r="C564" s="51"/>
      <c r="D564" s="42" t="s">
        <v>250</v>
      </c>
      <c r="E564" s="43">
        <v>1</v>
      </c>
      <c r="F564" s="61">
        <v>1</v>
      </c>
      <c r="G564" s="43">
        <f t="shared" si="383"/>
        <v>1</v>
      </c>
      <c r="H564" s="43"/>
      <c r="I564" s="96">
        <v>400</v>
      </c>
      <c r="J564" s="44"/>
      <c r="K564" s="118">
        <f t="shared" si="385"/>
        <v>0</v>
      </c>
      <c r="L564" s="118">
        <f>+(J564*1000)/$G$6</f>
        <v>0</v>
      </c>
      <c r="M564" s="119">
        <f t="shared" si="386"/>
        <v>0</v>
      </c>
      <c r="N564" s="118">
        <f t="shared" si="387"/>
        <v>0</v>
      </c>
      <c r="O564" s="118">
        <f t="shared" si="388"/>
        <v>0</v>
      </c>
      <c r="P564" s="120"/>
      <c r="Q564" s="120">
        <f>IF(P564="Bueno",G564-#REF!,G564)</f>
        <v>1</v>
      </c>
      <c r="R564" s="44"/>
    </row>
    <row r="565" spans="2:18" hidden="1" x14ac:dyDescent="0.25">
      <c r="B565" s="42" t="s">
        <v>55</v>
      </c>
      <c r="C565" s="51"/>
      <c r="D565" s="42" t="s">
        <v>12</v>
      </c>
      <c r="E565" s="43">
        <v>2</v>
      </c>
      <c r="F565" s="61">
        <v>1</v>
      </c>
      <c r="G565" s="43">
        <f t="shared" si="383"/>
        <v>2</v>
      </c>
      <c r="H565" s="43"/>
      <c r="I565" s="96">
        <v>35</v>
      </c>
      <c r="J565" s="44">
        <f t="shared" si="384"/>
        <v>52.927686355587753</v>
      </c>
      <c r="K565" s="118">
        <f t="shared" si="385"/>
        <v>65.994621391007172</v>
      </c>
      <c r="L565" s="118">
        <f>+(J565*1000)/$G$6</f>
        <v>1.6781556398256059</v>
      </c>
      <c r="M565" s="119">
        <f t="shared" si="386"/>
        <v>105.85537271117551</v>
      </c>
      <c r="N565" s="118">
        <f t="shared" si="387"/>
        <v>131.98924278201434</v>
      </c>
      <c r="O565" s="118">
        <f t="shared" si="388"/>
        <v>3.3563112796512118</v>
      </c>
      <c r="P565" s="120"/>
      <c r="Q565" s="120">
        <f>IF(P565="Bueno",G565-#REF!,G565)</f>
        <v>2</v>
      </c>
      <c r="R565" s="44"/>
    </row>
    <row r="566" spans="2:18" hidden="1" x14ac:dyDescent="0.25">
      <c r="B566" s="42" t="s">
        <v>414</v>
      </c>
      <c r="C566" s="51" t="s">
        <v>115</v>
      </c>
      <c r="D566" s="42" t="s">
        <v>12</v>
      </c>
      <c r="E566" s="43">
        <v>1</v>
      </c>
      <c r="F566" s="61">
        <v>1</v>
      </c>
      <c r="G566" s="43">
        <f>E566*F566</f>
        <v>1</v>
      </c>
      <c r="H566" s="43"/>
      <c r="I566" s="96">
        <v>0</v>
      </c>
      <c r="J566" s="44">
        <f t="shared" si="384"/>
        <v>0</v>
      </c>
      <c r="K566" s="118">
        <f t="shared" si="385"/>
        <v>0</v>
      </c>
      <c r="L566" s="118">
        <f>+(J566*1000)/$G$6</f>
        <v>0</v>
      </c>
      <c r="M566" s="119">
        <f t="shared" si="386"/>
        <v>0</v>
      </c>
      <c r="N566" s="118">
        <f t="shared" si="387"/>
        <v>0</v>
      </c>
      <c r="O566" s="118">
        <f t="shared" si="388"/>
        <v>0</v>
      </c>
      <c r="P566" s="120"/>
      <c r="Q566" s="120">
        <f>IF(P566="Bueno",G566-#REF!,G566)</f>
        <v>1</v>
      </c>
      <c r="R566" s="44"/>
    </row>
    <row r="567" spans="2:18" x14ac:dyDescent="0.25">
      <c r="B567" s="53" t="s">
        <v>207</v>
      </c>
      <c r="C567" s="80"/>
      <c r="D567" s="53"/>
      <c r="E567" s="54"/>
      <c r="F567" s="85"/>
      <c r="G567" s="54"/>
      <c r="H567" s="54"/>
      <c r="I567" s="232"/>
      <c r="J567" s="159"/>
      <c r="K567" s="121"/>
      <c r="L567" s="121"/>
      <c r="M567" s="121"/>
      <c r="N567" s="121"/>
      <c r="O567" s="121"/>
      <c r="P567" s="122"/>
      <c r="Q567" s="122"/>
      <c r="R567" s="159">
        <f>SUM(R563:R566)</f>
        <v>0</v>
      </c>
    </row>
    <row r="568" spans="2:18" x14ac:dyDescent="0.25">
      <c r="B568" s="184" t="s">
        <v>306</v>
      </c>
      <c r="C568" s="185"/>
      <c r="D568" s="209"/>
      <c r="E568" s="188"/>
      <c r="F568" s="186"/>
      <c r="G568" s="187"/>
      <c r="H568" s="187"/>
      <c r="I568" s="234"/>
      <c r="J568" s="129"/>
      <c r="K568" s="127"/>
      <c r="L568" s="127"/>
      <c r="M568" s="127"/>
      <c r="N568" s="127"/>
      <c r="O568" s="127"/>
      <c r="P568" s="128"/>
      <c r="Q568" s="128"/>
      <c r="R568" s="129"/>
    </row>
    <row r="569" spans="2:18" ht="48" x14ac:dyDescent="0.25">
      <c r="B569" s="50" t="s">
        <v>250</v>
      </c>
      <c r="C569" s="50"/>
      <c r="D569" s="50"/>
      <c r="E569" s="50" t="s">
        <v>239</v>
      </c>
      <c r="F569" s="50" t="s">
        <v>240</v>
      </c>
      <c r="G569" s="50" t="s">
        <v>1</v>
      </c>
      <c r="H569" s="50" t="s">
        <v>117</v>
      </c>
      <c r="I569" s="93" t="s">
        <v>99</v>
      </c>
      <c r="J569" s="50" t="s">
        <v>99</v>
      </c>
      <c r="K569" s="123" t="s">
        <v>100</v>
      </c>
      <c r="L569" s="123" t="s">
        <v>101</v>
      </c>
      <c r="M569" s="123" t="s">
        <v>102</v>
      </c>
      <c r="N569" s="123" t="s">
        <v>103</v>
      </c>
      <c r="O569" s="123" t="s">
        <v>104</v>
      </c>
      <c r="P569" s="123" t="s">
        <v>298</v>
      </c>
      <c r="Q569" s="123" t="s">
        <v>223</v>
      </c>
      <c r="R569" s="50" t="s">
        <v>238</v>
      </c>
    </row>
    <row r="570" spans="2:18" hidden="1" x14ac:dyDescent="0.25">
      <c r="B570" s="42" t="s">
        <v>84</v>
      </c>
      <c r="C570" s="51"/>
      <c r="D570" s="42" t="s">
        <v>12</v>
      </c>
      <c r="E570" s="43">
        <v>1</v>
      </c>
      <c r="F570" s="61">
        <v>1</v>
      </c>
      <c r="G570" s="43">
        <v>1</v>
      </c>
      <c r="H570" s="43"/>
      <c r="I570" s="96">
        <v>83</v>
      </c>
      <c r="J570" s="44">
        <f t="shared" ref="J570:J573" si="389">I570*factor1</f>
        <v>125.51422764325096</v>
      </c>
      <c r="K570" s="118">
        <f t="shared" ref="K570:K573" si="390">+J570/$G$5*1000</f>
        <v>156.50153072724561</v>
      </c>
      <c r="L570" s="118">
        <f>+(J570*1000)/$G$6</f>
        <v>3.9796262315864372</v>
      </c>
      <c r="M570" s="119">
        <f t="shared" ref="M570:M573" si="391">(G570*J570)</f>
        <v>125.51422764325096</v>
      </c>
      <c r="N570" s="118">
        <f t="shared" ref="N570:N573" si="392">+K570*G570</f>
        <v>156.50153072724561</v>
      </c>
      <c r="O570" s="118">
        <f t="shared" ref="O570:O573" si="393">+L570*G570</f>
        <v>3.9796262315864372</v>
      </c>
      <c r="P570" s="120"/>
      <c r="Q570" s="120">
        <f>IF(P570="Bueno",G570-#REF!,G570)</f>
        <v>1</v>
      </c>
      <c r="R570" s="44"/>
    </row>
    <row r="571" spans="2:18" x14ac:dyDescent="0.25">
      <c r="B571" s="42" t="s">
        <v>309</v>
      </c>
      <c r="C571" s="51"/>
      <c r="D571" s="42" t="s">
        <v>250</v>
      </c>
      <c r="E571" s="43">
        <v>1</v>
      </c>
      <c r="F571" s="61">
        <v>1</v>
      </c>
      <c r="G571" s="43">
        <f t="shared" ref="G571" si="394">E571*F571</f>
        <v>1</v>
      </c>
      <c r="H571" s="43"/>
      <c r="I571" s="96">
        <v>400</v>
      </c>
      <c r="J571" s="44"/>
      <c r="K571" s="118">
        <f t="shared" si="390"/>
        <v>0</v>
      </c>
      <c r="L571" s="118">
        <f>+(J571*1000)/$G$6</f>
        <v>0</v>
      </c>
      <c r="M571" s="119">
        <f t="shared" si="391"/>
        <v>0</v>
      </c>
      <c r="N571" s="118">
        <f t="shared" si="392"/>
        <v>0</v>
      </c>
      <c r="O571" s="118">
        <f t="shared" si="393"/>
        <v>0</v>
      </c>
      <c r="P571" s="120"/>
      <c r="Q571" s="120">
        <f>IF(P571="Bueno",G571-#REF!,G571)</f>
        <v>1</v>
      </c>
      <c r="R571" s="44"/>
    </row>
    <row r="572" spans="2:18" x14ac:dyDescent="0.25">
      <c r="B572" s="42" t="s">
        <v>55</v>
      </c>
      <c r="C572" s="51"/>
      <c r="D572" s="214"/>
      <c r="E572" s="215">
        <v>0</v>
      </c>
      <c r="F572" s="216">
        <v>1</v>
      </c>
      <c r="G572" s="215">
        <f>E572*F572</f>
        <v>0</v>
      </c>
      <c r="H572" s="215"/>
      <c r="I572" s="96">
        <v>35</v>
      </c>
      <c r="J572" s="217"/>
      <c r="K572" s="218">
        <f t="shared" si="390"/>
        <v>0</v>
      </c>
      <c r="L572" s="218">
        <f>+(J572*1000)/$G$6</f>
        <v>0</v>
      </c>
      <c r="M572" s="217">
        <f t="shared" si="391"/>
        <v>0</v>
      </c>
      <c r="N572" s="218">
        <f t="shared" si="392"/>
        <v>0</v>
      </c>
      <c r="O572" s="218">
        <f t="shared" si="393"/>
        <v>0</v>
      </c>
      <c r="P572" s="215"/>
      <c r="Q572" s="215">
        <f>IF(P572="Bueno",G572-#REF!,G572)</f>
        <v>0</v>
      </c>
      <c r="R572" s="217"/>
    </row>
    <row r="573" spans="2:18" hidden="1" x14ac:dyDescent="0.25">
      <c r="B573" s="42" t="s">
        <v>407</v>
      </c>
      <c r="C573" s="51" t="s">
        <v>115</v>
      </c>
      <c r="D573" s="42" t="s">
        <v>12</v>
      </c>
      <c r="E573" s="43">
        <v>1</v>
      </c>
      <c r="F573" s="211">
        <v>1</v>
      </c>
      <c r="G573" s="43">
        <v>1</v>
      </c>
      <c r="H573" s="43"/>
      <c r="I573" s="96">
        <v>0</v>
      </c>
      <c r="J573" s="44">
        <f t="shared" si="389"/>
        <v>0</v>
      </c>
      <c r="K573" s="118">
        <f t="shared" si="390"/>
        <v>0</v>
      </c>
      <c r="L573" s="118">
        <f>+(J573*1000)/$G$6</f>
        <v>0</v>
      </c>
      <c r="M573" s="119">
        <f t="shared" si="391"/>
        <v>0</v>
      </c>
      <c r="N573" s="118">
        <f t="shared" si="392"/>
        <v>0</v>
      </c>
      <c r="O573" s="118">
        <f t="shared" si="393"/>
        <v>0</v>
      </c>
      <c r="P573" s="120"/>
      <c r="Q573" s="120">
        <f>IF(P573="Bueno",G573-#REF!,G573)</f>
        <v>1</v>
      </c>
      <c r="R573" s="44"/>
    </row>
    <row r="574" spans="2:18" x14ac:dyDescent="0.25">
      <c r="B574" s="53" t="s">
        <v>208</v>
      </c>
      <c r="C574" s="80"/>
      <c r="D574" s="53"/>
      <c r="E574" s="54"/>
      <c r="F574" s="108"/>
      <c r="G574" s="54"/>
      <c r="H574" s="54"/>
      <c r="I574" s="232"/>
      <c r="J574" s="159"/>
      <c r="K574" s="121"/>
      <c r="L574" s="121"/>
      <c r="M574" s="121"/>
      <c r="N574" s="121"/>
      <c r="O574" s="121"/>
      <c r="P574" s="122"/>
      <c r="Q574" s="122"/>
      <c r="R574" s="159"/>
    </row>
    <row r="575" spans="2:18" x14ac:dyDescent="0.25">
      <c r="B575" s="82" t="s">
        <v>95</v>
      </c>
      <c r="C575" s="83"/>
      <c r="D575" s="205"/>
      <c r="E575" s="110"/>
      <c r="F575" s="109"/>
      <c r="G575" s="110"/>
      <c r="H575" s="110"/>
      <c r="I575" s="237"/>
      <c r="J575" s="159"/>
      <c r="K575" s="121"/>
      <c r="L575" s="121"/>
      <c r="M575" s="121"/>
      <c r="N575" s="121"/>
      <c r="O575" s="121"/>
      <c r="P575" s="122"/>
      <c r="Q575" s="122"/>
      <c r="R575" s="159"/>
    </row>
    <row r="576" spans="2:18" x14ac:dyDescent="0.25">
      <c r="B576" s="146" t="s">
        <v>213</v>
      </c>
      <c r="C576" s="147"/>
      <c r="D576" s="124"/>
      <c r="E576" s="125"/>
      <c r="F576" s="189"/>
      <c r="G576" s="125"/>
      <c r="H576" s="125"/>
      <c r="I576" s="231"/>
      <c r="J576" s="129"/>
      <c r="K576" s="127"/>
      <c r="L576" s="127"/>
      <c r="M576" s="127"/>
      <c r="N576" s="127"/>
      <c r="O576" s="127"/>
      <c r="P576" s="128"/>
      <c r="Q576" s="128"/>
      <c r="R576" s="129"/>
    </row>
    <row r="577" spans="2:18" ht="48" x14ac:dyDescent="0.25">
      <c r="B577" s="50" t="s">
        <v>250</v>
      </c>
      <c r="C577" s="50"/>
      <c r="D577" s="50"/>
      <c r="E577" s="50" t="s">
        <v>239</v>
      </c>
      <c r="F577" s="50" t="s">
        <v>240</v>
      </c>
      <c r="G577" s="50" t="s">
        <v>1</v>
      </c>
      <c r="H577" s="50" t="s">
        <v>117</v>
      </c>
      <c r="I577" s="93" t="s">
        <v>99</v>
      </c>
      <c r="J577" s="50" t="s">
        <v>99</v>
      </c>
      <c r="K577" s="123" t="s">
        <v>100</v>
      </c>
      <c r="L577" s="123" t="s">
        <v>101</v>
      </c>
      <c r="M577" s="123" t="s">
        <v>102</v>
      </c>
      <c r="N577" s="123" t="s">
        <v>103</v>
      </c>
      <c r="O577" s="123" t="s">
        <v>104</v>
      </c>
      <c r="P577" s="123" t="s">
        <v>298</v>
      </c>
      <c r="Q577" s="123" t="s">
        <v>223</v>
      </c>
      <c r="R577" s="50" t="s">
        <v>238</v>
      </c>
    </row>
    <row r="578" spans="2:18" hidden="1" x14ac:dyDescent="0.25">
      <c r="B578" s="42" t="s">
        <v>214</v>
      </c>
      <c r="C578" s="51"/>
      <c r="D578" s="42" t="s">
        <v>12</v>
      </c>
      <c r="E578" s="43">
        <v>1</v>
      </c>
      <c r="F578" s="211">
        <v>5</v>
      </c>
      <c r="G578" s="43">
        <f>E578*F578</f>
        <v>5</v>
      </c>
      <c r="H578" s="43"/>
      <c r="I578" s="96">
        <v>80</v>
      </c>
      <c r="J578" s="44">
        <f t="shared" ref="J578:J579" si="395">I578*factor1</f>
        <v>120.97756881277201</v>
      </c>
      <c r="K578" s="118">
        <f t="shared" ref="K578:K579" si="396">+J578/$G$5*1000</f>
        <v>150.84484889373067</v>
      </c>
      <c r="L578" s="118">
        <f>+(J578*1000)/$G$6</f>
        <v>3.8357843196013852</v>
      </c>
      <c r="M578" s="119">
        <f t="shared" ref="M578:M579" si="397">(G578*J578)</f>
        <v>604.88784406386003</v>
      </c>
      <c r="N578" s="118">
        <f t="shared" ref="N578:N579" si="398">+K578*G578</f>
        <v>754.2242444686533</v>
      </c>
      <c r="O578" s="118">
        <f t="shared" ref="O578:O579" si="399">+L578*G578</f>
        <v>19.178921598006927</v>
      </c>
      <c r="P578" s="120"/>
      <c r="Q578" s="120">
        <f>IF(P578="Bueno",G578-#REF!,G578)</f>
        <v>5</v>
      </c>
      <c r="R578" s="44"/>
    </row>
    <row r="579" spans="2:18" hidden="1" x14ac:dyDescent="0.25">
      <c r="B579" s="42" t="s">
        <v>351</v>
      </c>
      <c r="C579" s="51" t="s">
        <v>115</v>
      </c>
      <c r="D579" s="42" t="s">
        <v>12</v>
      </c>
      <c r="E579" s="43">
        <v>1</v>
      </c>
      <c r="F579" s="211">
        <v>5</v>
      </c>
      <c r="G579" s="43">
        <f>E579*F579</f>
        <v>5</v>
      </c>
      <c r="H579" s="43"/>
      <c r="I579" s="96">
        <v>0</v>
      </c>
      <c r="J579" s="44">
        <f t="shared" si="395"/>
        <v>0</v>
      </c>
      <c r="K579" s="118">
        <f t="shared" si="396"/>
        <v>0</v>
      </c>
      <c r="L579" s="118">
        <f>+(J579*1000)/$G$6</f>
        <v>0</v>
      </c>
      <c r="M579" s="119">
        <f t="shared" si="397"/>
        <v>0</v>
      </c>
      <c r="N579" s="118">
        <f t="shared" si="398"/>
        <v>0</v>
      </c>
      <c r="O579" s="118">
        <f t="shared" si="399"/>
        <v>0</v>
      </c>
      <c r="P579" s="120"/>
      <c r="Q579" s="120">
        <f>IF(P579="Bueno",G579-#REF!,G579)</f>
        <v>5</v>
      </c>
      <c r="R579" s="44"/>
    </row>
    <row r="580" spans="2:18" x14ac:dyDescent="0.25">
      <c r="B580" s="53" t="s">
        <v>215</v>
      </c>
      <c r="C580" s="80"/>
      <c r="D580" s="53"/>
      <c r="E580" s="54"/>
      <c r="F580" s="108"/>
      <c r="G580" s="54"/>
      <c r="H580" s="54"/>
      <c r="I580" s="232"/>
      <c r="J580" s="159"/>
      <c r="K580" s="121"/>
      <c r="L580" s="121"/>
      <c r="M580" s="121"/>
      <c r="N580" s="121"/>
      <c r="O580" s="121"/>
      <c r="P580" s="122"/>
      <c r="Q580" s="122"/>
      <c r="R580" s="159"/>
    </row>
    <row r="581" spans="2:18" x14ac:dyDescent="0.25">
      <c r="B581" s="146" t="s">
        <v>216</v>
      </c>
      <c r="C581" s="147"/>
      <c r="D581" s="124"/>
      <c r="E581" s="125"/>
      <c r="F581" s="189"/>
      <c r="G581" s="125"/>
      <c r="H581" s="125"/>
      <c r="I581" s="231"/>
      <c r="J581" s="129"/>
      <c r="K581" s="127"/>
      <c r="L581" s="127"/>
      <c r="M581" s="127"/>
      <c r="N581" s="127"/>
      <c r="O581" s="127"/>
      <c r="P581" s="128"/>
      <c r="Q581" s="128"/>
      <c r="R581" s="129"/>
    </row>
    <row r="582" spans="2:18" ht="48" x14ac:dyDescent="0.25">
      <c r="B582" s="50" t="s">
        <v>250</v>
      </c>
      <c r="C582" s="50"/>
      <c r="D582" s="50"/>
      <c r="E582" s="50" t="s">
        <v>239</v>
      </c>
      <c r="F582" s="50" t="s">
        <v>240</v>
      </c>
      <c r="G582" s="50" t="s">
        <v>1</v>
      </c>
      <c r="H582" s="50" t="s">
        <v>117</v>
      </c>
      <c r="I582" s="93" t="s">
        <v>99</v>
      </c>
      <c r="J582" s="50" t="s">
        <v>99</v>
      </c>
      <c r="K582" s="123" t="s">
        <v>100</v>
      </c>
      <c r="L582" s="123" t="s">
        <v>101</v>
      </c>
      <c r="M582" s="123" t="s">
        <v>102</v>
      </c>
      <c r="N582" s="123" t="s">
        <v>103</v>
      </c>
      <c r="O582" s="123" t="s">
        <v>104</v>
      </c>
      <c r="P582" s="123" t="s">
        <v>298</v>
      </c>
      <c r="Q582" s="123" t="s">
        <v>223</v>
      </c>
      <c r="R582" s="50" t="s">
        <v>238</v>
      </c>
    </row>
    <row r="583" spans="2:18" hidden="1" x14ac:dyDescent="0.25">
      <c r="B583" s="42" t="s">
        <v>283</v>
      </c>
      <c r="C583" s="51"/>
      <c r="D583" s="42" t="s">
        <v>12</v>
      </c>
      <c r="E583" s="43">
        <v>1</v>
      </c>
      <c r="F583" s="211">
        <v>1</v>
      </c>
      <c r="G583" s="43">
        <v>1</v>
      </c>
      <c r="H583" s="43"/>
      <c r="I583" s="96">
        <v>15</v>
      </c>
      <c r="J583" s="44">
        <f t="shared" ref="J583:J584" si="400">I583*factor1</f>
        <v>22.683294152394751</v>
      </c>
      <c r="K583" s="118">
        <f t="shared" ref="K583:K584" si="401">+J583/$G$5*1000</f>
        <v>28.283409167574501</v>
      </c>
      <c r="L583" s="118">
        <f>+(J583*1000)/$G$6</f>
        <v>0.7192095599252597</v>
      </c>
      <c r="M583" s="119">
        <f t="shared" ref="M583:M584" si="402">(G583*J583)</f>
        <v>22.683294152394751</v>
      </c>
      <c r="N583" s="118">
        <f t="shared" ref="N583:N584" si="403">+K583*G583</f>
        <v>28.283409167574501</v>
      </c>
      <c r="O583" s="118">
        <f t="shared" ref="O583:O584" si="404">+L583*G583</f>
        <v>0.7192095599252597</v>
      </c>
      <c r="P583" s="120"/>
      <c r="Q583" s="120">
        <f>IF(P583="Bueno",G583-#REF!,G583)</f>
        <v>1</v>
      </c>
      <c r="R583" s="44"/>
    </row>
    <row r="584" spans="2:18" hidden="1" x14ac:dyDescent="0.25">
      <c r="B584" s="42" t="s">
        <v>351</v>
      </c>
      <c r="C584" s="51" t="s">
        <v>115</v>
      </c>
      <c r="D584" s="42" t="s">
        <v>12</v>
      </c>
      <c r="E584" s="43">
        <v>1</v>
      </c>
      <c r="F584" s="211">
        <v>4</v>
      </c>
      <c r="G584" s="43">
        <v>4</v>
      </c>
      <c r="H584" s="43"/>
      <c r="I584" s="96">
        <v>0</v>
      </c>
      <c r="J584" s="44">
        <f t="shared" si="400"/>
        <v>0</v>
      </c>
      <c r="K584" s="118">
        <f t="shared" si="401"/>
        <v>0</v>
      </c>
      <c r="L584" s="118">
        <f>+(J584*1000)/$G$6</f>
        <v>0</v>
      </c>
      <c r="M584" s="119">
        <f t="shared" si="402"/>
        <v>0</v>
      </c>
      <c r="N584" s="118">
        <f t="shared" si="403"/>
        <v>0</v>
      </c>
      <c r="O584" s="118">
        <f t="shared" si="404"/>
        <v>0</v>
      </c>
      <c r="P584" s="120"/>
      <c r="Q584" s="120">
        <f>IF(P584="Bueno",G584-#REF!,G584)</f>
        <v>4</v>
      </c>
      <c r="R584" s="44"/>
    </row>
    <row r="585" spans="2:18" x14ac:dyDescent="0.25">
      <c r="B585" s="53" t="s">
        <v>217</v>
      </c>
      <c r="C585" s="80"/>
      <c r="D585" s="53"/>
      <c r="E585" s="54"/>
      <c r="F585" s="108"/>
      <c r="G585" s="54"/>
      <c r="H585" s="54"/>
      <c r="I585" s="232"/>
      <c r="J585" s="159"/>
      <c r="K585" s="121"/>
      <c r="L585" s="121"/>
      <c r="M585" s="121"/>
      <c r="N585" s="121"/>
      <c r="O585" s="121"/>
      <c r="P585" s="122"/>
      <c r="Q585" s="122"/>
      <c r="R585" s="159">
        <f>SUM(R583:R584)</f>
        <v>0</v>
      </c>
    </row>
    <row r="586" spans="2:18" x14ac:dyDescent="0.25">
      <c r="B586" s="146" t="s">
        <v>218</v>
      </c>
      <c r="C586" s="147"/>
      <c r="D586" s="124"/>
      <c r="E586" s="125"/>
      <c r="F586" s="189"/>
      <c r="G586" s="125"/>
      <c r="H586" s="125"/>
      <c r="I586" s="231"/>
      <c r="J586" s="129"/>
      <c r="K586" s="127"/>
      <c r="L586" s="127"/>
      <c r="M586" s="127"/>
      <c r="N586" s="127"/>
      <c r="O586" s="127"/>
      <c r="P586" s="128"/>
      <c r="Q586" s="128"/>
      <c r="R586" s="129"/>
    </row>
    <row r="587" spans="2:18" ht="48" x14ac:dyDescent="0.25">
      <c r="B587" s="50" t="s">
        <v>250</v>
      </c>
      <c r="C587" s="50"/>
      <c r="D587" s="50"/>
      <c r="E587" s="50" t="s">
        <v>239</v>
      </c>
      <c r="F587" s="50" t="s">
        <v>240</v>
      </c>
      <c r="G587" s="50" t="s">
        <v>1</v>
      </c>
      <c r="H587" s="50" t="s">
        <v>117</v>
      </c>
      <c r="I587" s="93" t="s">
        <v>99</v>
      </c>
      <c r="J587" s="50" t="s">
        <v>99</v>
      </c>
      <c r="K587" s="123" t="s">
        <v>100</v>
      </c>
      <c r="L587" s="123" t="s">
        <v>101</v>
      </c>
      <c r="M587" s="123" t="s">
        <v>102</v>
      </c>
      <c r="N587" s="123" t="s">
        <v>103</v>
      </c>
      <c r="O587" s="123" t="s">
        <v>104</v>
      </c>
      <c r="P587" s="123" t="s">
        <v>298</v>
      </c>
      <c r="Q587" s="123" t="s">
        <v>223</v>
      </c>
      <c r="R587" s="50" t="s">
        <v>238</v>
      </c>
    </row>
    <row r="588" spans="2:18" hidden="1" x14ac:dyDescent="0.25">
      <c r="B588" s="42" t="s">
        <v>210</v>
      </c>
      <c r="C588" s="51"/>
      <c r="D588" s="42" t="s">
        <v>12</v>
      </c>
      <c r="E588" s="43">
        <v>0</v>
      </c>
      <c r="F588" s="211">
        <v>1</v>
      </c>
      <c r="G588" s="43">
        <f t="shared" ref="G588:G591" si="405">E588*F588</f>
        <v>0</v>
      </c>
      <c r="H588" s="43"/>
      <c r="I588" s="96">
        <v>35</v>
      </c>
      <c r="J588" s="44">
        <f t="shared" ref="J588:J592" si="406">I588*factor1</f>
        <v>52.927686355587753</v>
      </c>
      <c r="K588" s="118">
        <f t="shared" ref="K588:K592" si="407">+J588/$G$5*1000</f>
        <v>65.994621391007172</v>
      </c>
      <c r="L588" s="118">
        <f>+(J588*1000)/$G$6</f>
        <v>1.6781556398256059</v>
      </c>
      <c r="M588" s="119">
        <f t="shared" ref="M588:M592" si="408">(G588*J588)</f>
        <v>0</v>
      </c>
      <c r="N588" s="118">
        <f t="shared" ref="N588:N592" si="409">+K588*G588</f>
        <v>0</v>
      </c>
      <c r="O588" s="118">
        <f t="shared" ref="O588:O592" si="410">+L588*G588</f>
        <v>0</v>
      </c>
      <c r="P588" s="120"/>
      <c r="Q588" s="120">
        <f>IF(P588="Bueno",G588-#REF!,G588)</f>
        <v>0</v>
      </c>
      <c r="R588" s="44"/>
    </row>
    <row r="589" spans="2:18" hidden="1" x14ac:dyDescent="0.25">
      <c r="B589" s="42" t="s">
        <v>84</v>
      </c>
      <c r="C589" s="51"/>
      <c r="D589" s="42" t="s">
        <v>12</v>
      </c>
      <c r="E589" s="43">
        <v>3</v>
      </c>
      <c r="F589" s="61">
        <v>1</v>
      </c>
      <c r="G589" s="43">
        <f t="shared" si="405"/>
        <v>3</v>
      </c>
      <c r="H589" s="43"/>
      <c r="I589" s="96">
        <v>83</v>
      </c>
      <c r="J589" s="44">
        <f t="shared" si="406"/>
        <v>125.51422764325096</v>
      </c>
      <c r="K589" s="118">
        <f t="shared" si="407"/>
        <v>156.50153072724561</v>
      </c>
      <c r="L589" s="118">
        <f>+(J589*1000)/$G$6</f>
        <v>3.9796262315864372</v>
      </c>
      <c r="M589" s="119">
        <f t="shared" si="408"/>
        <v>376.54268292975291</v>
      </c>
      <c r="N589" s="118">
        <f t="shared" si="409"/>
        <v>469.50459218173683</v>
      </c>
      <c r="O589" s="118">
        <f t="shared" si="410"/>
        <v>11.938878694759312</v>
      </c>
      <c r="P589" s="120"/>
      <c r="Q589" s="120">
        <f>IF(P589="Bueno",G589-#REF!,G589)</f>
        <v>3</v>
      </c>
      <c r="R589" s="44"/>
    </row>
    <row r="590" spans="2:18" hidden="1" x14ac:dyDescent="0.25">
      <c r="B590" s="42" t="s">
        <v>219</v>
      </c>
      <c r="C590" s="51"/>
      <c r="D590" s="42" t="s">
        <v>12</v>
      </c>
      <c r="E590" s="43">
        <v>0</v>
      </c>
      <c r="F590" s="211">
        <v>1</v>
      </c>
      <c r="G590" s="43">
        <f t="shared" si="405"/>
        <v>0</v>
      </c>
      <c r="H590" s="43"/>
      <c r="I590" s="96">
        <v>45</v>
      </c>
      <c r="J590" s="44">
        <f t="shared" si="406"/>
        <v>68.049882457184253</v>
      </c>
      <c r="K590" s="118">
        <f t="shared" si="407"/>
        <v>84.850227502723499</v>
      </c>
      <c r="L590" s="118">
        <f>+(J590*1000)/$G$6</f>
        <v>2.1576286797757791</v>
      </c>
      <c r="M590" s="119">
        <f t="shared" si="408"/>
        <v>0</v>
      </c>
      <c r="N590" s="118">
        <f t="shared" si="409"/>
        <v>0</v>
      </c>
      <c r="O590" s="118">
        <f t="shared" si="410"/>
        <v>0</v>
      </c>
      <c r="P590" s="120"/>
      <c r="Q590" s="120">
        <f>IF(P590="Bueno",G590-#REF!,G590)</f>
        <v>0</v>
      </c>
      <c r="R590" s="44"/>
    </row>
    <row r="591" spans="2:18" hidden="1" x14ac:dyDescent="0.25">
      <c r="B591" s="42" t="s">
        <v>85</v>
      </c>
      <c r="C591" s="51"/>
      <c r="D591" s="42" t="s">
        <v>12</v>
      </c>
      <c r="E591" s="43">
        <v>0</v>
      </c>
      <c r="F591" s="211">
        <v>1</v>
      </c>
      <c r="G591" s="43">
        <f t="shared" si="405"/>
        <v>0</v>
      </c>
      <c r="H591" s="43"/>
      <c r="I591" s="96">
        <v>150</v>
      </c>
      <c r="J591" s="44">
        <f t="shared" si="406"/>
        <v>226.83294152394751</v>
      </c>
      <c r="K591" s="118">
        <f t="shared" si="407"/>
        <v>282.83409167574501</v>
      </c>
      <c r="L591" s="118">
        <f>+(J591*1000)/$G$6</f>
        <v>7.192095599252597</v>
      </c>
      <c r="M591" s="119">
        <f t="shared" si="408"/>
        <v>0</v>
      </c>
      <c r="N591" s="118">
        <f t="shared" si="409"/>
        <v>0</v>
      </c>
      <c r="O591" s="118">
        <f t="shared" si="410"/>
        <v>0</v>
      </c>
      <c r="P591" s="120"/>
      <c r="Q591" s="120">
        <f>IF(P591="Bueno",G591-#REF!,G591)</f>
        <v>0</v>
      </c>
      <c r="R591" s="44"/>
    </row>
    <row r="592" spans="2:18" hidden="1" x14ac:dyDescent="0.25">
      <c r="B592" s="42" t="s">
        <v>220</v>
      </c>
      <c r="C592" s="51"/>
      <c r="D592" s="42" t="s">
        <v>12</v>
      </c>
      <c r="E592" s="43">
        <v>3</v>
      </c>
      <c r="F592" s="211">
        <v>1</v>
      </c>
      <c r="G592" s="43">
        <f>E592*F592</f>
        <v>3</v>
      </c>
      <c r="H592" s="43"/>
      <c r="I592" s="96">
        <v>58</v>
      </c>
      <c r="J592" s="44">
        <f t="shared" si="406"/>
        <v>87.70873738925971</v>
      </c>
      <c r="K592" s="118">
        <f t="shared" si="407"/>
        <v>109.36251544795475</v>
      </c>
      <c r="L592" s="118">
        <f>+(J592*1000)/$G$6</f>
        <v>2.7809436317110041</v>
      </c>
      <c r="M592" s="119">
        <f t="shared" si="408"/>
        <v>263.12621216777916</v>
      </c>
      <c r="N592" s="118">
        <f t="shared" si="409"/>
        <v>328.08754634386423</v>
      </c>
      <c r="O592" s="118">
        <f t="shared" si="410"/>
        <v>8.3428308951330123</v>
      </c>
      <c r="P592" s="120"/>
      <c r="Q592" s="120">
        <f>IF(P592="Bueno",G592-#REF!,G592)</f>
        <v>3</v>
      </c>
      <c r="R592" s="44"/>
    </row>
    <row r="593" spans="2:18" x14ac:dyDescent="0.25">
      <c r="B593" s="53" t="s">
        <v>221</v>
      </c>
      <c r="C593" s="80"/>
      <c r="D593" s="53"/>
      <c r="E593" s="54"/>
      <c r="F593" s="108"/>
      <c r="G593" s="54"/>
      <c r="H593" s="54"/>
      <c r="I593" s="232"/>
      <c r="J593" s="159"/>
      <c r="K593" s="121"/>
      <c r="L593" s="121"/>
      <c r="M593" s="121"/>
      <c r="N593" s="121"/>
      <c r="O593" s="121"/>
      <c r="P593" s="122"/>
      <c r="Q593" s="122"/>
      <c r="R593" s="159">
        <f>SUM(R588:R592)</f>
        <v>0</v>
      </c>
    </row>
    <row r="594" spans="2:18" x14ac:dyDescent="0.25">
      <c r="B594" s="146" t="s">
        <v>222</v>
      </c>
      <c r="C594" s="147"/>
      <c r="D594" s="124"/>
      <c r="E594" s="125"/>
      <c r="F594" s="189"/>
      <c r="G594" s="125"/>
      <c r="H594" s="125"/>
      <c r="I594" s="231"/>
      <c r="J594" s="129"/>
      <c r="K594" s="127"/>
      <c r="L594" s="127"/>
      <c r="M594" s="127"/>
      <c r="N594" s="127"/>
      <c r="O594" s="127"/>
      <c r="P594" s="128"/>
      <c r="Q594" s="128"/>
      <c r="R594" s="129"/>
    </row>
    <row r="595" spans="2:18" ht="48" x14ac:dyDescent="0.25">
      <c r="B595" s="50" t="s">
        <v>250</v>
      </c>
      <c r="C595" s="50"/>
      <c r="D595" s="50"/>
      <c r="E595" s="50" t="s">
        <v>239</v>
      </c>
      <c r="F595" s="50" t="s">
        <v>240</v>
      </c>
      <c r="G595" s="50" t="s">
        <v>1</v>
      </c>
      <c r="H595" s="50" t="s">
        <v>117</v>
      </c>
      <c r="I595" s="93" t="s">
        <v>99</v>
      </c>
      <c r="J595" s="50" t="s">
        <v>99</v>
      </c>
      <c r="K595" s="123" t="s">
        <v>100</v>
      </c>
      <c r="L595" s="123" t="s">
        <v>101</v>
      </c>
      <c r="M595" s="123" t="s">
        <v>102</v>
      </c>
      <c r="N595" s="123" t="s">
        <v>103</v>
      </c>
      <c r="O595" s="123" t="s">
        <v>104</v>
      </c>
      <c r="P595" s="123" t="s">
        <v>298</v>
      </c>
      <c r="Q595" s="123" t="s">
        <v>223</v>
      </c>
      <c r="R595" s="50" t="s">
        <v>238</v>
      </c>
    </row>
    <row r="596" spans="2:18" hidden="1" x14ac:dyDescent="0.25">
      <c r="B596" s="42" t="s">
        <v>210</v>
      </c>
      <c r="C596" s="51"/>
      <c r="D596" s="42" t="s">
        <v>12</v>
      </c>
      <c r="E596" s="43">
        <v>4</v>
      </c>
      <c r="F596" s="211">
        <v>1</v>
      </c>
      <c r="G596" s="43">
        <f t="shared" ref="G596:G598" si="411">E596*F596</f>
        <v>4</v>
      </c>
      <c r="H596" s="43"/>
      <c r="I596" s="96">
        <v>35</v>
      </c>
      <c r="J596" s="44">
        <f t="shared" ref="J596:J599" si="412">I596*factor1</f>
        <v>52.927686355587753</v>
      </c>
      <c r="K596" s="118">
        <f t="shared" ref="K596:K599" si="413">+J596/$G$5*1000</f>
        <v>65.994621391007172</v>
      </c>
      <c r="L596" s="118">
        <f>+(J596*1000)/$G$6</f>
        <v>1.6781556398256059</v>
      </c>
      <c r="M596" s="119">
        <f t="shared" ref="M596:M599" si="414">(G596*J596)</f>
        <v>211.71074542235101</v>
      </c>
      <c r="N596" s="118">
        <f t="shared" ref="N596:N599" si="415">+K596*G596</f>
        <v>263.97848556402869</v>
      </c>
      <c r="O596" s="118">
        <f t="shared" ref="O596:O599" si="416">+L596*G596</f>
        <v>6.7126225593024236</v>
      </c>
      <c r="P596" s="120"/>
      <c r="Q596" s="120">
        <f>IF(P596="Bueno",G596-#REF!,G596)</f>
        <v>4</v>
      </c>
      <c r="R596" s="44"/>
    </row>
    <row r="597" spans="2:18" hidden="1" x14ac:dyDescent="0.25">
      <c r="B597" s="42" t="s">
        <v>84</v>
      </c>
      <c r="C597" s="51"/>
      <c r="D597" s="42" t="s">
        <v>12</v>
      </c>
      <c r="E597" s="43">
        <v>1</v>
      </c>
      <c r="F597" s="61">
        <v>1</v>
      </c>
      <c r="G597" s="43">
        <f t="shared" si="411"/>
        <v>1</v>
      </c>
      <c r="H597" s="43"/>
      <c r="I597" s="96">
        <v>83</v>
      </c>
      <c r="J597" s="44">
        <f t="shared" si="412"/>
        <v>125.51422764325096</v>
      </c>
      <c r="K597" s="118">
        <f t="shared" si="413"/>
        <v>156.50153072724561</v>
      </c>
      <c r="L597" s="118">
        <f>+(J597*1000)/$G$6</f>
        <v>3.9796262315864372</v>
      </c>
      <c r="M597" s="119">
        <f t="shared" si="414"/>
        <v>125.51422764325096</v>
      </c>
      <c r="N597" s="118">
        <f t="shared" si="415"/>
        <v>156.50153072724561</v>
      </c>
      <c r="O597" s="118">
        <f t="shared" si="416"/>
        <v>3.9796262315864372</v>
      </c>
      <c r="P597" s="120"/>
      <c r="Q597" s="120">
        <f>IF(P597="Bueno",G597-#REF!,G597)</f>
        <v>1</v>
      </c>
      <c r="R597" s="44"/>
    </row>
    <row r="598" spans="2:18" hidden="1" x14ac:dyDescent="0.25">
      <c r="B598" s="42" t="s">
        <v>219</v>
      </c>
      <c r="C598" s="51"/>
      <c r="D598" s="42" t="s">
        <v>12</v>
      </c>
      <c r="E598" s="43">
        <v>1</v>
      </c>
      <c r="F598" s="211">
        <v>1</v>
      </c>
      <c r="G598" s="43">
        <f t="shared" si="411"/>
        <v>1</v>
      </c>
      <c r="H598" s="43"/>
      <c r="I598" s="96">
        <v>45</v>
      </c>
      <c r="J598" s="44">
        <f t="shared" si="412"/>
        <v>68.049882457184253</v>
      </c>
      <c r="K598" s="118">
        <f t="shared" si="413"/>
        <v>84.850227502723499</v>
      </c>
      <c r="L598" s="118">
        <f>+(J598*1000)/$G$6</f>
        <v>2.1576286797757791</v>
      </c>
      <c r="M598" s="119">
        <f t="shared" si="414"/>
        <v>68.049882457184253</v>
      </c>
      <c r="N598" s="118">
        <f t="shared" si="415"/>
        <v>84.850227502723499</v>
      </c>
      <c r="O598" s="118">
        <f t="shared" si="416"/>
        <v>2.1576286797757791</v>
      </c>
      <c r="P598" s="120"/>
      <c r="Q598" s="120">
        <f>IF(P598="Bueno",G598-#REF!,G598)</f>
        <v>1</v>
      </c>
      <c r="R598" s="44"/>
    </row>
    <row r="599" spans="2:18" hidden="1" x14ac:dyDescent="0.25">
      <c r="B599" s="42" t="s">
        <v>220</v>
      </c>
      <c r="C599" s="51"/>
      <c r="D599" s="42" t="s">
        <v>12</v>
      </c>
      <c r="E599" s="43">
        <v>3</v>
      </c>
      <c r="F599" s="211">
        <v>1</v>
      </c>
      <c r="G599" s="43">
        <f>E599*F599</f>
        <v>3</v>
      </c>
      <c r="H599" s="43"/>
      <c r="I599" s="96">
        <v>58</v>
      </c>
      <c r="J599" s="44">
        <f t="shared" si="412"/>
        <v>87.70873738925971</v>
      </c>
      <c r="K599" s="118">
        <f t="shared" si="413"/>
        <v>109.36251544795475</v>
      </c>
      <c r="L599" s="118">
        <f>+(J599*1000)/$G$6</f>
        <v>2.7809436317110041</v>
      </c>
      <c r="M599" s="119">
        <f t="shared" si="414"/>
        <v>263.12621216777916</v>
      </c>
      <c r="N599" s="118">
        <f t="shared" si="415"/>
        <v>328.08754634386423</v>
      </c>
      <c r="O599" s="118">
        <f t="shared" si="416"/>
        <v>8.3428308951330123</v>
      </c>
      <c r="P599" s="120"/>
      <c r="Q599" s="120">
        <f>IF(P599="Bueno",G599-#REF!,G599)</f>
        <v>3</v>
      </c>
      <c r="R599" s="44"/>
    </row>
    <row r="600" spans="2:18" x14ac:dyDescent="0.25">
      <c r="B600" s="53" t="s">
        <v>420</v>
      </c>
      <c r="C600" s="80"/>
      <c r="D600" s="53"/>
      <c r="E600" s="54"/>
      <c r="F600" s="108"/>
      <c r="G600" s="54"/>
      <c r="H600" s="54"/>
      <c r="I600" s="232"/>
      <c r="J600" s="159"/>
      <c r="K600" s="121"/>
      <c r="L600" s="121"/>
      <c r="M600" s="121"/>
      <c r="N600" s="121"/>
      <c r="O600" s="121"/>
      <c r="P600" s="122"/>
      <c r="Q600" s="122"/>
      <c r="R600" s="159">
        <f>SUM(R596:R599)</f>
        <v>0</v>
      </c>
    </row>
    <row r="601" spans="2:18" x14ac:dyDescent="0.25">
      <c r="B601" s="146" t="s">
        <v>297</v>
      </c>
      <c r="C601" s="147"/>
      <c r="D601" s="124"/>
      <c r="E601" s="125"/>
      <c r="F601" s="189"/>
      <c r="G601" s="125"/>
      <c r="H601" s="125"/>
      <c r="I601" s="231"/>
      <c r="J601" s="129"/>
      <c r="K601" s="127"/>
      <c r="L601" s="127"/>
      <c r="M601" s="127"/>
      <c r="N601" s="127"/>
      <c r="O601" s="127"/>
      <c r="P601" s="128"/>
      <c r="Q601" s="128"/>
      <c r="R601" s="129"/>
    </row>
    <row r="602" spans="2:18" ht="48" x14ac:dyDescent="0.25">
      <c r="B602" s="50" t="s">
        <v>250</v>
      </c>
      <c r="C602" s="50"/>
      <c r="D602" s="50"/>
      <c r="E602" s="50" t="s">
        <v>239</v>
      </c>
      <c r="F602" s="50" t="s">
        <v>240</v>
      </c>
      <c r="G602" s="50" t="s">
        <v>1</v>
      </c>
      <c r="H602" s="50" t="s">
        <v>117</v>
      </c>
      <c r="I602" s="93" t="s">
        <v>99</v>
      </c>
      <c r="J602" s="50" t="s">
        <v>99</v>
      </c>
      <c r="K602" s="123" t="s">
        <v>100</v>
      </c>
      <c r="L602" s="123" t="s">
        <v>101</v>
      </c>
      <c r="M602" s="123" t="s">
        <v>102</v>
      </c>
      <c r="N602" s="123" t="s">
        <v>103</v>
      </c>
      <c r="O602" s="123" t="s">
        <v>104</v>
      </c>
      <c r="P602" s="123" t="s">
        <v>298</v>
      </c>
      <c r="Q602" s="123" t="s">
        <v>223</v>
      </c>
      <c r="R602" s="50" t="s">
        <v>238</v>
      </c>
    </row>
    <row r="603" spans="2:18" hidden="1" x14ac:dyDescent="0.25">
      <c r="B603" s="42" t="s">
        <v>421</v>
      </c>
      <c r="C603" s="51" t="s">
        <v>115</v>
      </c>
      <c r="D603" s="42" t="s">
        <v>12</v>
      </c>
      <c r="E603" s="43">
        <v>0</v>
      </c>
      <c r="F603" s="211">
        <v>0</v>
      </c>
      <c r="G603" s="43">
        <v>3</v>
      </c>
      <c r="H603" s="43"/>
      <c r="I603" s="96">
        <v>0</v>
      </c>
      <c r="J603" s="44">
        <f t="shared" ref="J603:J605" si="417">I603*factor1</f>
        <v>0</v>
      </c>
      <c r="K603" s="118">
        <f t="shared" ref="K603:K605" si="418">+J603/$G$5*1000</f>
        <v>0</v>
      </c>
      <c r="L603" s="118">
        <f>+(J603*1000)/$G$6</f>
        <v>0</v>
      </c>
      <c r="M603" s="119">
        <f t="shared" ref="M603:M605" si="419">(G603*J603)</f>
        <v>0</v>
      </c>
      <c r="N603" s="118">
        <f t="shared" ref="N603:N605" si="420">+K603*G603</f>
        <v>0</v>
      </c>
      <c r="O603" s="118">
        <f t="shared" ref="O603:O605" si="421">+L603*G603</f>
        <v>0</v>
      </c>
      <c r="P603" s="120"/>
      <c r="Q603" s="120">
        <f>IF(P603="Bueno",G603-#REF!,G603)</f>
        <v>3</v>
      </c>
      <c r="R603" s="44"/>
    </row>
    <row r="604" spans="2:18" hidden="1" x14ac:dyDescent="0.25">
      <c r="B604" s="42" t="s">
        <v>422</v>
      </c>
      <c r="C604" s="51" t="s">
        <v>115</v>
      </c>
      <c r="D604" s="42" t="s">
        <v>12</v>
      </c>
      <c r="E604" s="43">
        <v>0</v>
      </c>
      <c r="F604" s="211">
        <v>0</v>
      </c>
      <c r="G604" s="43">
        <v>3</v>
      </c>
      <c r="H604" s="43"/>
      <c r="I604" s="96">
        <v>0</v>
      </c>
      <c r="J604" s="44">
        <f t="shared" si="417"/>
        <v>0</v>
      </c>
      <c r="K604" s="118">
        <f t="shared" si="418"/>
        <v>0</v>
      </c>
      <c r="L604" s="118">
        <f>+(J604*1000)/$G$6</f>
        <v>0</v>
      </c>
      <c r="M604" s="119">
        <f t="shared" si="419"/>
        <v>0</v>
      </c>
      <c r="N604" s="118">
        <f t="shared" si="420"/>
        <v>0</v>
      </c>
      <c r="O604" s="118">
        <f t="shared" si="421"/>
        <v>0</v>
      </c>
      <c r="P604" s="120"/>
      <c r="Q604" s="120">
        <f>IF(P604="Bueno",G604-#REF!,G604)</f>
        <v>3</v>
      </c>
      <c r="R604" s="44"/>
    </row>
    <row r="605" spans="2:18" hidden="1" x14ac:dyDescent="0.25">
      <c r="B605" s="42" t="s">
        <v>423</v>
      </c>
      <c r="C605" s="51" t="s">
        <v>115</v>
      </c>
      <c r="D605" s="42" t="s">
        <v>12</v>
      </c>
      <c r="E605" s="43">
        <v>0</v>
      </c>
      <c r="F605" s="211">
        <v>0</v>
      </c>
      <c r="G605" s="43">
        <v>3</v>
      </c>
      <c r="H605" s="43"/>
      <c r="I605" s="96">
        <v>0</v>
      </c>
      <c r="J605" s="44">
        <f t="shared" si="417"/>
        <v>0</v>
      </c>
      <c r="K605" s="118">
        <f t="shared" si="418"/>
        <v>0</v>
      </c>
      <c r="L605" s="118">
        <f>+(J605*1000)/$G$6</f>
        <v>0</v>
      </c>
      <c r="M605" s="119">
        <f t="shared" si="419"/>
        <v>0</v>
      </c>
      <c r="N605" s="118">
        <f t="shared" si="420"/>
        <v>0</v>
      </c>
      <c r="O605" s="118">
        <f t="shared" si="421"/>
        <v>0</v>
      </c>
      <c r="P605" s="120"/>
      <c r="Q605" s="120">
        <f>IF(P605="Bueno",G605-#REF!,G605)</f>
        <v>3</v>
      </c>
      <c r="R605" s="44"/>
    </row>
    <row r="606" spans="2:18" x14ac:dyDescent="0.25">
      <c r="B606" s="53" t="s">
        <v>427</v>
      </c>
      <c r="C606" s="80"/>
      <c r="D606" s="53"/>
      <c r="E606" s="54"/>
      <c r="F606" s="108"/>
      <c r="G606" s="54"/>
      <c r="H606" s="54"/>
      <c r="I606" s="232"/>
      <c r="J606" s="159"/>
      <c r="K606" s="121"/>
      <c r="L606" s="121"/>
      <c r="M606" s="121"/>
      <c r="N606" s="121"/>
      <c r="O606" s="121"/>
      <c r="P606" s="122"/>
      <c r="Q606" s="122"/>
      <c r="R606" s="159">
        <f>SUM(R603:R605)</f>
        <v>0</v>
      </c>
    </row>
    <row r="607" spans="2:18" ht="12.5" thickBot="1" x14ac:dyDescent="0.3">
      <c r="R607" s="39"/>
    </row>
    <row r="608" spans="2:18" ht="12.5" thickBot="1" x14ac:dyDescent="0.3">
      <c r="E608" s="240" t="s">
        <v>322</v>
      </c>
      <c r="F608" s="241"/>
      <c r="G608" s="242"/>
      <c r="H608" s="224"/>
      <c r="I608" s="238"/>
      <c r="J608" s="243"/>
      <c r="K608" s="225"/>
      <c r="L608" s="225"/>
      <c r="M608" s="225"/>
      <c r="N608" s="225"/>
      <c r="O608" s="225"/>
      <c r="P608" s="225"/>
      <c r="Q608" s="225"/>
      <c r="R608" s="244"/>
    </row>
    <row r="609" spans="2:19" x14ac:dyDescent="0.25">
      <c r="R609" s="39"/>
    </row>
    <row r="610" spans="2:19" x14ac:dyDescent="0.25">
      <c r="R610" s="39"/>
      <c r="S610" s="64"/>
    </row>
    <row r="612" spans="2:19" x14ac:dyDescent="0.25">
      <c r="B612" s="40"/>
      <c r="C612" s="40"/>
    </row>
    <row r="613" spans="2:19" ht="15" customHeight="1" x14ac:dyDescent="0.25">
      <c r="B613" s="40"/>
      <c r="C613" s="40"/>
    </row>
    <row r="614" spans="2:19" x14ac:dyDescent="0.25">
      <c r="B614" s="40"/>
      <c r="C614" s="40"/>
    </row>
    <row r="615" spans="2:19" x14ac:dyDescent="0.25">
      <c r="E615" s="60"/>
      <c r="F615" s="60"/>
    </row>
    <row r="616" spans="2:19" x14ac:dyDescent="0.25">
      <c r="E616" s="60"/>
      <c r="F616" s="60"/>
    </row>
    <row r="617" spans="2:19" x14ac:dyDescent="0.25">
      <c r="E617" s="60"/>
      <c r="F617" s="60"/>
      <c r="G617" s="79"/>
    </row>
    <row r="618" spans="2:19" x14ac:dyDescent="0.25">
      <c r="E618" s="60"/>
      <c r="F618" s="60"/>
    </row>
    <row r="619" spans="2:19" x14ac:dyDescent="0.25">
      <c r="E619" s="60"/>
      <c r="F619" s="60"/>
    </row>
    <row r="620" spans="2:19" x14ac:dyDescent="0.25">
      <c r="E620" s="60"/>
      <c r="F620" s="60"/>
      <c r="G620" s="39"/>
      <c r="H620" s="39"/>
      <c r="I620" s="239"/>
      <c r="J620" s="39"/>
      <c r="K620" s="39"/>
      <c r="L620" s="39"/>
      <c r="M620" s="39"/>
      <c r="N620" s="39"/>
      <c r="O620" s="39"/>
      <c r="P620" s="39"/>
      <c r="Q620" s="39"/>
      <c r="R620" s="39"/>
    </row>
    <row r="621" spans="2:19" x14ac:dyDescent="0.25">
      <c r="E621" s="60"/>
      <c r="F621" s="60"/>
      <c r="G621" s="39"/>
      <c r="H621" s="39"/>
      <c r="I621" s="239"/>
      <c r="J621" s="39"/>
      <c r="K621" s="39"/>
      <c r="L621" s="39"/>
      <c r="M621" s="39"/>
      <c r="N621" s="39"/>
      <c r="O621" s="39"/>
      <c r="P621" s="39"/>
      <c r="Q621" s="39"/>
      <c r="R621" s="39"/>
    </row>
    <row r="622" spans="2:19" x14ac:dyDescent="0.25">
      <c r="B622" s="62"/>
      <c r="C622" s="62"/>
      <c r="D622" s="62"/>
      <c r="E622" s="60"/>
      <c r="F622" s="60"/>
      <c r="G622" s="39"/>
      <c r="H622" s="39"/>
      <c r="I622" s="239"/>
      <c r="J622" s="39"/>
      <c r="K622" s="39"/>
      <c r="L622" s="39"/>
      <c r="M622" s="39"/>
      <c r="N622" s="39"/>
      <c r="O622" s="39"/>
      <c r="P622" s="39"/>
      <c r="Q622" s="39"/>
      <c r="R622" s="39"/>
    </row>
    <row r="623" spans="2:19" x14ac:dyDescent="0.25">
      <c r="B623" s="62"/>
      <c r="C623" s="62"/>
      <c r="D623" s="62"/>
      <c r="E623" s="59"/>
      <c r="F623" s="59"/>
      <c r="G623" s="39"/>
      <c r="H623" s="39"/>
      <c r="I623" s="239"/>
      <c r="J623" s="39"/>
      <c r="K623" s="39"/>
      <c r="L623" s="39"/>
      <c r="M623" s="39"/>
      <c r="N623" s="39"/>
      <c r="O623" s="39"/>
      <c r="P623" s="39"/>
      <c r="Q623" s="39"/>
      <c r="R623" s="39"/>
    </row>
    <row r="624" spans="2:19" x14ac:dyDescent="0.25">
      <c r="B624" s="62"/>
      <c r="C624" s="62"/>
      <c r="D624" s="62"/>
      <c r="G624" s="39"/>
      <c r="H624" s="39"/>
      <c r="I624" s="239"/>
      <c r="J624" s="39"/>
      <c r="K624" s="39"/>
      <c r="L624" s="39"/>
      <c r="M624" s="39"/>
      <c r="N624" s="39"/>
      <c r="O624" s="39"/>
      <c r="P624" s="39"/>
      <c r="Q624" s="39"/>
      <c r="R624" s="39"/>
    </row>
    <row r="625" spans="2:18" x14ac:dyDescent="0.25">
      <c r="B625" s="62"/>
      <c r="C625" s="62"/>
      <c r="D625" s="62"/>
      <c r="G625" s="39"/>
      <c r="H625" s="39"/>
      <c r="I625" s="239"/>
      <c r="J625" s="39"/>
      <c r="K625" s="39"/>
      <c r="L625" s="39"/>
      <c r="M625" s="39"/>
      <c r="N625" s="39"/>
      <c r="O625" s="39"/>
      <c r="P625" s="39"/>
      <c r="Q625" s="39"/>
      <c r="R625" s="39"/>
    </row>
    <row r="626" spans="2:18" x14ac:dyDescent="0.25">
      <c r="B626" s="62"/>
      <c r="C626" s="62"/>
      <c r="D626" s="62"/>
      <c r="G626" s="39"/>
      <c r="H626" s="39"/>
      <c r="I626" s="239"/>
      <c r="J626" s="39"/>
      <c r="K626" s="39"/>
      <c r="L626" s="39"/>
      <c r="M626" s="39"/>
      <c r="N626" s="39"/>
      <c r="O626" s="39"/>
      <c r="P626" s="39"/>
      <c r="Q626" s="39"/>
      <c r="R626" s="39"/>
    </row>
    <row r="627" spans="2:18" x14ac:dyDescent="0.25">
      <c r="B627" s="62"/>
      <c r="C627" s="62"/>
      <c r="D627" s="62"/>
      <c r="G627" s="39"/>
      <c r="H627" s="39"/>
      <c r="I627" s="239"/>
      <c r="J627" s="39"/>
      <c r="K627" s="39"/>
      <c r="L627" s="39"/>
      <c r="M627" s="39"/>
      <c r="N627" s="39"/>
      <c r="O627" s="39"/>
      <c r="P627" s="39"/>
      <c r="Q627" s="39"/>
      <c r="R627" s="39"/>
    </row>
    <row r="628" spans="2:18" x14ac:dyDescent="0.25">
      <c r="B628" s="62"/>
      <c r="C628" s="62"/>
      <c r="D628" s="62"/>
      <c r="G628" s="39"/>
      <c r="H628" s="39"/>
      <c r="I628" s="239"/>
      <c r="J628" s="39"/>
      <c r="K628" s="39"/>
      <c r="L628" s="39"/>
      <c r="M628" s="39"/>
      <c r="N628" s="39"/>
      <c r="O628" s="39"/>
      <c r="P628" s="39"/>
      <c r="Q628" s="39"/>
      <c r="R628" s="39"/>
    </row>
    <row r="629" spans="2:18" x14ac:dyDescent="0.25">
      <c r="B629" s="62"/>
      <c r="C629" s="62"/>
      <c r="D629" s="62"/>
      <c r="G629" s="39"/>
      <c r="H629" s="39"/>
      <c r="I629" s="239"/>
      <c r="J629" s="39"/>
      <c r="K629" s="39"/>
      <c r="L629" s="39"/>
      <c r="M629" s="39"/>
      <c r="N629" s="39"/>
      <c r="O629" s="39"/>
      <c r="P629" s="39"/>
      <c r="Q629" s="39"/>
      <c r="R629" s="39"/>
    </row>
    <row r="630" spans="2:18" x14ac:dyDescent="0.25">
      <c r="B630" s="63"/>
      <c r="C630" s="63"/>
      <c r="D630" s="63"/>
      <c r="G630" s="39"/>
      <c r="H630" s="39"/>
      <c r="I630" s="239"/>
      <c r="J630" s="39"/>
      <c r="K630" s="39"/>
      <c r="L630" s="39"/>
      <c r="M630" s="39"/>
      <c r="N630" s="39"/>
      <c r="O630" s="39"/>
      <c r="P630" s="39"/>
      <c r="Q630" s="39"/>
      <c r="R630" s="39"/>
    </row>
  </sheetData>
  <autoFilter ref="B10:R606" xr:uid="{00000000-0009-0000-0000-000006000000}">
    <filterColumn colId="2">
      <filters>
        <filter val="Equipo"/>
      </filters>
    </filterColumn>
  </autoFilter>
  <mergeCells count="3">
    <mergeCell ref="B8:R8"/>
    <mergeCell ref="B11:R11"/>
    <mergeCell ref="B42:C42"/>
  </mergeCells>
  <pageMargins left="0.70866141732283472" right="0.70866141732283472" top="0.74803149606299213" bottom="0.74803149606299213" header="0.31496062992125984" footer="0.31496062992125984"/>
  <pageSetup paperSize="9" scale="87" fitToHeight="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4</vt:i4>
      </vt:variant>
    </vt:vector>
  </HeadingPairs>
  <TitlesOfParts>
    <vt:vector size="11" baseType="lpstr">
      <vt:lpstr>N° pers. requeriran trasl.</vt:lpstr>
      <vt:lpstr>N| Pers. uso medio transp.</vt:lpstr>
      <vt:lpstr>Costo tiempo trasl.</vt:lpstr>
      <vt:lpstr>Costo tiempo espera C. salud</vt:lpstr>
      <vt:lpstr>Costo total por transp. de usua</vt:lpstr>
      <vt:lpstr>Costo total usuario</vt:lpstr>
      <vt:lpstr>PP Equipos</vt:lpstr>
      <vt:lpstr>'PP Equipos'!Área_de_impresión</vt:lpstr>
      <vt:lpstr>factor1</vt:lpstr>
      <vt:lpstr>ufhoy</vt:lpstr>
      <vt:lpstr>uforig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SHARON MORA</cp:lastModifiedBy>
  <cp:lastPrinted>2022-03-18T02:37:04Z</cp:lastPrinted>
  <dcterms:created xsi:type="dcterms:W3CDTF">1996-11-27T10:00:04Z</dcterms:created>
  <dcterms:modified xsi:type="dcterms:W3CDTF">2025-07-09T15:19:39Z</dcterms:modified>
</cp:coreProperties>
</file>